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MINA_2" sheetId="1" state="visible" r:id="rId2"/>
    <sheet name="NOMINA" sheetId="2" state="visible" r:id="rId3"/>
  </sheets>
  <definedNames>
    <definedName function="false" hidden="false" name="A" vbProcedure="false">NOMINA_2!$D$3</definedName>
    <definedName function="false" hidden="false" name="B" vbProcedure="false">NOMINA_2!$D$4</definedName>
    <definedName function="false" hidden="false" name="HR" vbProcedure="false">NOMINA_2!$L$8:$L$17</definedName>
    <definedName function="false" hidden="false" name="HT" vbProcedure="false">NOMINA_2!$M$8:$M$17</definedName>
    <definedName function="false" hidden="false" name="JL" vbProcedure="false">NOMINA_2!$F$3:$G$3</definedName>
    <definedName function="false" hidden="false" name="NOC" vbProcedure="false">NOMINA_2!$D$5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<sst xmlns="http://schemas.openxmlformats.org/spreadsheetml/2006/main" count="156" uniqueCount="59">
  <si>
    <t>TURNO</t>
  </si>
  <si>
    <t>JORNADA LABORAL</t>
  </si>
  <si>
    <t>IMPUESTO QUINCENAL</t>
  </si>
  <si>
    <t>A</t>
  </si>
  <si>
    <t>MATUTINO</t>
  </si>
  <si>
    <t>B</t>
  </si>
  <si>
    <t>VESPERTINO</t>
  </si>
  <si>
    <t>C</t>
  </si>
  <si>
    <t>NOCTURNO</t>
  </si>
  <si>
    <t>No. PLAZA</t>
  </si>
  <si>
    <t>NOMBRE</t>
  </si>
  <si>
    <t>APELLIDO PATERNO</t>
  </si>
  <si>
    <t>APELLIDO MATERNO</t>
  </si>
  <si>
    <t>FECHA NACIMIENTO</t>
  </si>
  <si>
    <t>LUGAR DE NACIMIENTO</t>
  </si>
  <si>
    <t>EDAD</t>
  </si>
  <si>
    <t>FECHA INGRESO</t>
  </si>
  <si>
    <t>ANTIGUEDAD</t>
  </si>
  <si>
    <t>HORARIO</t>
  </si>
  <si>
    <t>HORAS TRABAJADAS</t>
  </si>
  <si>
    <t>EXTRAS</t>
  </si>
  <si>
    <t>PAGO SEMANAL</t>
  </si>
  <si>
    <t>PAGO HORAS EXTRAS</t>
  </si>
  <si>
    <t>PAGO TOTAL SEMANAL</t>
  </si>
  <si>
    <t>Helena</t>
  </si>
  <si>
    <t>Campos</t>
  </si>
  <si>
    <t>Reyes</t>
  </si>
  <si>
    <t>Zapopan</t>
  </si>
  <si>
    <t>Joaquin</t>
  </si>
  <si>
    <t>Gomez</t>
  </si>
  <si>
    <t>Santoyo</t>
  </si>
  <si>
    <t>Guadalajara</t>
  </si>
  <si>
    <t>Ivette</t>
  </si>
  <si>
    <t>Muñoz</t>
  </si>
  <si>
    <t>Ramirez</t>
  </si>
  <si>
    <t>Tlaquepaque</t>
  </si>
  <si>
    <t>David</t>
  </si>
  <si>
    <t>Gutierrez</t>
  </si>
  <si>
    <t>Ponce</t>
  </si>
  <si>
    <t>Mauricio</t>
  </si>
  <si>
    <t>Juarez</t>
  </si>
  <si>
    <t>Diaz</t>
  </si>
  <si>
    <t>Yolanda</t>
  </si>
  <si>
    <t>Serrano</t>
  </si>
  <si>
    <t>Suarez</t>
  </si>
  <si>
    <t>Tonalá</t>
  </si>
  <si>
    <t>Andrea</t>
  </si>
  <si>
    <t>Mora</t>
  </si>
  <si>
    <t>Davalos</t>
  </si>
  <si>
    <t>Miguel</t>
  </si>
  <si>
    <t>Borja</t>
  </si>
  <si>
    <t>Nuño</t>
  </si>
  <si>
    <t>Tlajomulco</t>
  </si>
  <si>
    <t>Veronica</t>
  </si>
  <si>
    <t>Alvarez</t>
  </si>
  <si>
    <t>González</t>
  </si>
  <si>
    <t>Oscar</t>
  </si>
  <si>
    <t>Díaz</t>
  </si>
  <si>
    <t>Zepeda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</si>
</sst>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4" fillId="0" borderId="1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17"/>
  <sheetViews>
    <sheetView windowProtection="false" showFormulas="false" showGridLines="true" showRowColHeaders="true" showZeros="true" rightToLeft="false" tabSelected="true" showOutlineSymbols="true" defaultGridColor="true" view="normal" topLeftCell="B1" colorId="64" zoomScale="75" zoomScaleNormal="75" zoomScalePageLayoutView="100" workbookViewId="0">
      <selection pane="topLeft" activeCell="N8" activeCellId="0" sqref="N8:N17"/>
    </sheetView>
  </sheetViews>
  <sheetFormatPr defaultRowHeight="15.75"/>
  <cols>
    <col collapsed="false" hidden="false" max="1" min="1" style="1" width="11.4132653061224"/>
    <col collapsed="false" hidden="false" max="2" min="2" style="1" width="12.2755102040816"/>
    <col collapsed="false" hidden="false" max="3" min="3" style="1" width="14.5867346938776"/>
    <col collapsed="false" hidden="false" max="4" min="4" style="1" width="13.7244897959184"/>
    <col collapsed="false" hidden="false" max="5" min="5" style="1" width="14.7040816326531"/>
    <col collapsed="false" hidden="false" max="6" min="6" style="1" width="19.1224489795918"/>
    <col collapsed="false" hidden="false" max="7" min="7" style="1" width="16.3418367346939"/>
    <col collapsed="false" hidden="false" max="8" min="8" style="1" width="14.8418367346939"/>
    <col collapsed="false" hidden="false" max="9" min="9" style="1" width="14.4081632653061"/>
    <col collapsed="false" hidden="false" max="10" min="10" style="1" width="16.1071428571429"/>
    <col collapsed="false" hidden="false" max="11" min="11" style="1" width="14.8418367346939"/>
    <col collapsed="false" hidden="false" max="12" min="12" style="1" width="14.8673469387755"/>
    <col collapsed="false" hidden="false" max="13" min="13" style="1" width="16.530612244898"/>
    <col collapsed="false" hidden="false" max="14" min="14" style="1" width="11.4132653061224"/>
    <col collapsed="false" hidden="false" max="15" min="15" style="1" width="14.5867346938776"/>
    <col collapsed="false" hidden="false" max="16" min="16" style="1" width="15.8367346938776"/>
    <col collapsed="false" hidden="false" max="17" min="17" style="1" width="16.8112244897959"/>
    <col collapsed="false" hidden="false" max="257" min="18" style="1" width="11.4132653061224"/>
    <col collapsed="false" hidden="false" max="1025" min="258" style="0" width="11.4132653061224"/>
  </cols>
  <sheetData>
    <row r="1" customFormat="false" ht="15.75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</row>
    <row r="2" customFormat="false" ht="15.75" hidden="false" customHeight="false" outlineLevel="0" collapsed="false">
      <c r="B2" s="2" t="s">
        <v>0</v>
      </c>
      <c r="C2" s="2"/>
      <c r="D2" s="2"/>
      <c r="E2" s="0"/>
      <c r="F2" s="2" t="s">
        <v>1</v>
      </c>
      <c r="G2" s="2"/>
      <c r="H2" s="0"/>
      <c r="I2" s="2" t="s">
        <v>2</v>
      </c>
      <c r="J2" s="2"/>
      <c r="K2" s="0"/>
      <c r="L2" s="3"/>
      <c r="M2" s="3"/>
      <c r="N2" s="0"/>
      <c r="O2" s="0"/>
      <c r="P2" s="0"/>
      <c r="Q2" s="0"/>
      <c r="R2" s="0"/>
    </row>
    <row r="3" customFormat="false" ht="15.75" hidden="false" customHeight="false" outlineLevel="0" collapsed="false">
      <c r="B3" s="4" t="s">
        <v>3</v>
      </c>
      <c r="C3" s="5" t="s">
        <v>4</v>
      </c>
      <c r="D3" s="5" t="n">
        <v>18</v>
      </c>
      <c r="E3" s="0"/>
      <c r="F3" s="4" t="n">
        <v>48</v>
      </c>
      <c r="G3" s="4"/>
      <c r="H3" s="0"/>
      <c r="I3" s="4" t="s">
        <v>3</v>
      </c>
      <c r="J3" s="6"/>
      <c r="K3" s="0"/>
      <c r="L3" s="3"/>
      <c r="M3" s="3"/>
      <c r="N3" s="0"/>
      <c r="O3" s="0"/>
      <c r="P3" s="0"/>
      <c r="Q3" s="0"/>
      <c r="R3" s="0"/>
    </row>
    <row r="4" customFormat="false" ht="15" hidden="false" customHeight="false" outlineLevel="0" collapsed="false">
      <c r="B4" s="4" t="s">
        <v>5</v>
      </c>
      <c r="C4" s="5" t="s">
        <v>6</v>
      </c>
      <c r="D4" s="5" t="n">
        <v>14</v>
      </c>
      <c r="E4" s="0"/>
      <c r="F4" s="0"/>
      <c r="G4" s="0"/>
      <c r="H4" s="0"/>
      <c r="I4" s="4" t="s">
        <v>5</v>
      </c>
      <c r="J4" s="6"/>
      <c r="K4" s="0"/>
      <c r="L4" s="3"/>
      <c r="M4" s="3"/>
      <c r="N4" s="0"/>
      <c r="O4" s="0"/>
      <c r="P4" s="0"/>
      <c r="Q4" s="0"/>
      <c r="R4" s="0"/>
    </row>
    <row r="5" customFormat="false" ht="15.75" hidden="false" customHeight="false" outlineLevel="0" collapsed="false">
      <c r="B5" s="4" t="s">
        <v>7</v>
      </c>
      <c r="C5" s="5" t="s">
        <v>8</v>
      </c>
      <c r="D5" s="5" t="n">
        <v>20</v>
      </c>
      <c r="E5" s="0"/>
      <c r="F5" s="0"/>
      <c r="G5" s="0"/>
      <c r="H5" s="0"/>
      <c r="I5" s="4" t="s">
        <v>7</v>
      </c>
      <c r="J5" s="6"/>
      <c r="K5" s="0"/>
      <c r="L5" s="3"/>
      <c r="M5" s="3"/>
      <c r="N5" s="0"/>
      <c r="O5" s="0"/>
      <c r="P5" s="0"/>
      <c r="Q5" s="0"/>
      <c r="R5" s="0"/>
    </row>
    <row r="6" customFormat="false" ht="15.75" hidden="false" customHeight="false" outlineLevel="0" collapsed="false"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</row>
    <row r="7" customFormat="false" ht="39" hidden="false" customHeight="true" outlineLevel="0" collapsed="false"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18</v>
      </c>
      <c r="M7" s="7" t="s">
        <v>19</v>
      </c>
      <c r="N7" s="7" t="s">
        <v>20</v>
      </c>
      <c r="O7" s="7" t="s">
        <v>21</v>
      </c>
      <c r="P7" s="7" t="s">
        <v>22</v>
      </c>
      <c r="Q7" s="7" t="s">
        <v>23</v>
      </c>
      <c r="R7" s="8"/>
    </row>
    <row r="8" customFormat="false" ht="15" hidden="false" customHeight="false" outlineLevel="0" collapsed="false">
      <c r="B8" s="5" t="str">
        <f aca="false">CONCATENATE(LEFT(C8,1),LEFT(D8,1),LEFT(E8,1))</f>
        <v>HCR</v>
      </c>
      <c r="C8" s="5" t="s">
        <v>24</v>
      </c>
      <c r="D8" s="5" t="s">
        <v>25</v>
      </c>
      <c r="E8" s="5" t="s">
        <v>26</v>
      </c>
      <c r="F8" s="9" t="n">
        <v>27626</v>
      </c>
      <c r="G8" s="9" t="s">
        <v>27</v>
      </c>
      <c r="H8" s="4" t="n">
        <f aca="true">YEAR(TODAY())-YEAR(F8)</f>
        <v>42</v>
      </c>
      <c r="I8" s="10" t="n">
        <v>35431</v>
      </c>
      <c r="J8" s="5" t="n">
        <f aca="true">YEAR(TODAY())-YEAR(I8)</f>
        <v>20</v>
      </c>
      <c r="K8" s="4" t="s">
        <v>3</v>
      </c>
      <c r="L8" s="5" t="str">
        <f aca="false">IF(K8="A",C$3,IF(K8="B",C$4,IF(K8="C",C$5)))</f>
        <v>MATUTINO</v>
      </c>
      <c r="M8" s="4" t="n">
        <v>52</v>
      </c>
      <c r="N8" s="11" t="n">
        <f aca="false">IF(HT&gt;48,HT-48,0)</f>
        <v>4</v>
      </c>
      <c r="O8" s="12"/>
      <c r="P8" s="12"/>
      <c r="Q8" s="12"/>
      <c r="R8" s="13"/>
    </row>
    <row r="9" customFormat="false" ht="15" hidden="false" customHeight="false" outlineLevel="0" collapsed="false">
      <c r="B9" s="5" t="str">
        <f aca="false">CONCATENATE(LEFT(C9,1),LEFT(D9,1),LEFT(E9,1))</f>
        <v>JGS</v>
      </c>
      <c r="C9" s="5" t="s">
        <v>28</v>
      </c>
      <c r="D9" s="5" t="s">
        <v>29</v>
      </c>
      <c r="E9" s="5" t="s">
        <v>30</v>
      </c>
      <c r="F9" s="9" t="n">
        <v>28257</v>
      </c>
      <c r="G9" s="9" t="s">
        <v>31</v>
      </c>
      <c r="H9" s="4" t="n">
        <f aca="true">YEAR(TODAY())-YEAR(F9)</f>
        <v>40</v>
      </c>
      <c r="I9" s="10" t="n">
        <v>35555</v>
      </c>
      <c r="J9" s="5" t="n">
        <f aca="true">YEAR(TODAY())-YEAR(I9)</f>
        <v>20</v>
      </c>
      <c r="K9" s="4" t="s">
        <v>7</v>
      </c>
      <c r="L9" s="5" t="str">
        <f aca="false">IF(K9="A",C$3,IF(K9="B",C$4,IF(K9="C",C$5)))</f>
        <v>NOCTURNO</v>
      </c>
      <c r="M9" s="4" t="n">
        <v>48</v>
      </c>
      <c r="N9" s="11" t="n">
        <f aca="false">IF(HT&gt;48,HT-48,0)</f>
        <v>0</v>
      </c>
      <c r="O9" s="12"/>
      <c r="P9" s="12"/>
      <c r="Q9" s="12"/>
      <c r="R9" s="13"/>
    </row>
    <row r="10" customFormat="false" ht="15" hidden="false" customHeight="false" outlineLevel="0" collapsed="false">
      <c r="B10" s="5" t="str">
        <f aca="false">CONCATENATE(LEFT(C10,1),LEFT(D10,1),LEFT(E10,1))</f>
        <v>IMR</v>
      </c>
      <c r="C10" s="5" t="s">
        <v>32</v>
      </c>
      <c r="D10" s="5" t="s">
        <v>33</v>
      </c>
      <c r="E10" s="5" t="s">
        <v>34</v>
      </c>
      <c r="F10" s="9" t="n">
        <v>25702</v>
      </c>
      <c r="G10" s="9" t="s">
        <v>35</v>
      </c>
      <c r="H10" s="4" t="n">
        <f aca="true">YEAR(TODAY())-YEAR(F10)</f>
        <v>47</v>
      </c>
      <c r="I10" s="10" t="n">
        <v>33666</v>
      </c>
      <c r="J10" s="5" t="n">
        <f aca="true">YEAR(TODAY())-YEAR(I10)</f>
        <v>25</v>
      </c>
      <c r="K10" s="4" t="s">
        <v>5</v>
      </c>
      <c r="L10" s="5" t="str">
        <f aca="false">IF(K10="A",C$3,IF(K10="B",C$4,IF(K10="C",C$5)))</f>
        <v>VESPERTINO</v>
      </c>
      <c r="M10" s="4" t="n">
        <v>45</v>
      </c>
      <c r="N10" s="11" t="n">
        <f aca="false">IF(HT&gt;48,HT-48,0)</f>
        <v>0</v>
      </c>
      <c r="O10" s="12"/>
      <c r="P10" s="12"/>
      <c r="Q10" s="12"/>
      <c r="R10" s="13"/>
    </row>
    <row r="11" customFormat="false" ht="15" hidden="false" customHeight="false" outlineLevel="0" collapsed="false">
      <c r="B11" s="5" t="str">
        <f aca="false">CONCATENATE(LEFT(C11,1),LEFT(D11,1),LEFT(E11,1))</f>
        <v>DGP</v>
      </c>
      <c r="C11" s="5" t="s">
        <v>36</v>
      </c>
      <c r="D11" s="5" t="s">
        <v>37</v>
      </c>
      <c r="E11" s="5" t="s">
        <v>38</v>
      </c>
      <c r="F11" s="9" t="n">
        <v>24961</v>
      </c>
      <c r="G11" s="5" t="s">
        <v>31</v>
      </c>
      <c r="H11" s="4" t="n">
        <f aca="true">YEAR(TODAY())-YEAR(F11)</f>
        <v>49</v>
      </c>
      <c r="I11" s="10" t="n">
        <v>35189</v>
      </c>
      <c r="J11" s="5" t="n">
        <f aca="true">YEAR(TODAY())-YEAR(I11)</f>
        <v>21</v>
      </c>
      <c r="K11" s="4" t="s">
        <v>5</v>
      </c>
      <c r="L11" s="5" t="str">
        <f aca="false">IF(K11="A",C$3,IF(K11="B",C$4,IF(K11="C",C$5)))</f>
        <v>VESPERTINO</v>
      </c>
      <c r="M11" s="4" t="n">
        <v>40</v>
      </c>
      <c r="N11" s="11" t="n">
        <f aca="false">IF(HT&gt;48,HT-48,0)</f>
        <v>0</v>
      </c>
      <c r="O11" s="12"/>
      <c r="P11" s="12"/>
      <c r="Q11" s="12"/>
      <c r="R11" s="13"/>
    </row>
    <row r="12" customFormat="false" ht="15" hidden="false" customHeight="false" outlineLevel="0" collapsed="false">
      <c r="B12" s="5" t="str">
        <f aca="false">CONCATENATE(LEFT(C12,1),LEFT(D12,1),LEFT(E12,1))</f>
        <v>MJD</v>
      </c>
      <c r="C12" s="5" t="s">
        <v>39</v>
      </c>
      <c r="D12" s="5" t="s">
        <v>40</v>
      </c>
      <c r="E12" s="5" t="s">
        <v>41</v>
      </c>
      <c r="F12" s="14" t="n">
        <v>29422</v>
      </c>
      <c r="G12" s="5" t="s">
        <v>31</v>
      </c>
      <c r="H12" s="4" t="n">
        <f aca="true">YEAR(TODAY())-YEAR(F12)</f>
        <v>37</v>
      </c>
      <c r="I12" s="10" t="n">
        <v>35190</v>
      </c>
      <c r="J12" s="5" t="n">
        <f aca="true">YEAR(TODAY())-YEAR(I12)</f>
        <v>21</v>
      </c>
      <c r="K12" s="4" t="s">
        <v>3</v>
      </c>
      <c r="L12" s="5" t="str">
        <f aca="false">IF(K12="A",C$3,IF(K12="B",C$4,IF(K12="C",C$5)))</f>
        <v>MATUTINO</v>
      </c>
      <c r="M12" s="4" t="n">
        <v>50</v>
      </c>
      <c r="N12" s="11" t="n">
        <f aca="false">IF(HT&gt;48,HT-48,0)</f>
        <v>2</v>
      </c>
      <c r="O12" s="12"/>
      <c r="P12" s="12"/>
      <c r="Q12" s="12"/>
      <c r="R12" s="13"/>
    </row>
    <row r="13" customFormat="false" ht="15" hidden="false" customHeight="false" outlineLevel="0" collapsed="false">
      <c r="B13" s="5" t="str">
        <f aca="false">CONCATENATE(LEFT(C13,1),LEFT(D13,1),LEFT(E13,1))</f>
        <v>YSS</v>
      </c>
      <c r="C13" s="5" t="s">
        <v>42</v>
      </c>
      <c r="D13" s="5" t="s">
        <v>43</v>
      </c>
      <c r="E13" s="5" t="s">
        <v>44</v>
      </c>
      <c r="F13" s="9" t="n">
        <v>31220</v>
      </c>
      <c r="G13" s="5" t="s">
        <v>45</v>
      </c>
      <c r="H13" s="4" t="n">
        <f aca="true">YEAR(TODAY())-YEAR(F13)</f>
        <v>32</v>
      </c>
      <c r="I13" s="10" t="n">
        <v>33056</v>
      </c>
      <c r="J13" s="5" t="n">
        <f aca="true">YEAR(TODAY())-YEAR(I13)</f>
        <v>27</v>
      </c>
      <c r="K13" s="4" t="s">
        <v>7</v>
      </c>
      <c r="L13" s="5" t="str">
        <f aca="false">IF(K13="A",C$3,IF(K13="B",C$4,IF(K13="C",C$5)))</f>
        <v>NOCTURNO</v>
      </c>
      <c r="M13" s="4" t="n">
        <v>49</v>
      </c>
      <c r="N13" s="11" t="n">
        <f aca="false">IF(HT&gt;48,HT-48,0)</f>
        <v>1</v>
      </c>
      <c r="O13" s="12"/>
      <c r="P13" s="12"/>
      <c r="Q13" s="12"/>
      <c r="R13" s="13"/>
    </row>
    <row r="14" customFormat="false" ht="15" hidden="false" customHeight="false" outlineLevel="0" collapsed="false">
      <c r="B14" s="5" t="str">
        <f aca="false">CONCATENATE(LEFT(C14,1),LEFT(D14,1),LEFT(E14,1))</f>
        <v>AMD</v>
      </c>
      <c r="C14" s="5" t="s">
        <v>46</v>
      </c>
      <c r="D14" s="5" t="s">
        <v>47</v>
      </c>
      <c r="E14" s="5" t="s">
        <v>48</v>
      </c>
      <c r="F14" s="9" t="n">
        <v>25357</v>
      </c>
      <c r="G14" s="5" t="s">
        <v>27</v>
      </c>
      <c r="H14" s="4" t="n">
        <f aca="true">YEAR(TODAY())-YEAR(F14)</f>
        <v>48</v>
      </c>
      <c r="I14" s="10" t="n">
        <v>31272</v>
      </c>
      <c r="J14" s="5" t="n">
        <f aca="true">YEAR(TODAY())-YEAR(I14)</f>
        <v>32</v>
      </c>
      <c r="K14" s="4" t="s">
        <v>5</v>
      </c>
      <c r="L14" s="5" t="str">
        <f aca="false">IF(K14="A",C$3,IF(K14="B",C$4,IF(K14="C",C$5)))</f>
        <v>VESPERTINO</v>
      </c>
      <c r="M14" s="4" t="n">
        <v>54</v>
      </c>
      <c r="N14" s="11" t="n">
        <f aca="false">IF(HT&gt;48,HT-48,0)</f>
        <v>6</v>
      </c>
      <c r="O14" s="12"/>
      <c r="P14" s="12"/>
      <c r="Q14" s="12"/>
      <c r="R14" s="13"/>
    </row>
    <row r="15" customFormat="false" ht="15" hidden="false" customHeight="false" outlineLevel="0" collapsed="false">
      <c r="B15" s="5" t="str">
        <f aca="false">CONCATENATE(LEFT(C15,1),LEFT(D15,1),LEFT(E15,1))</f>
        <v>MBN</v>
      </c>
      <c r="C15" s="5" t="s">
        <v>49</v>
      </c>
      <c r="D15" s="5" t="s">
        <v>50</v>
      </c>
      <c r="E15" s="5" t="s">
        <v>51</v>
      </c>
      <c r="F15" s="9" t="n">
        <v>28551</v>
      </c>
      <c r="G15" s="5" t="s">
        <v>52</v>
      </c>
      <c r="H15" s="4" t="n">
        <f aca="true">YEAR(TODAY())-YEAR(F15)</f>
        <v>39</v>
      </c>
      <c r="I15" s="10" t="n">
        <v>33534</v>
      </c>
      <c r="J15" s="5" t="n">
        <f aca="true">YEAR(TODAY())-YEAR(I15)</f>
        <v>26</v>
      </c>
      <c r="K15" s="4" t="s">
        <v>3</v>
      </c>
      <c r="L15" s="5" t="str">
        <f aca="false">IF(K15="A",C$3,IF(K15="B",C$4,IF(K15="C",C$5)))</f>
        <v>MATUTINO</v>
      </c>
      <c r="M15" s="4" t="n">
        <v>48</v>
      </c>
      <c r="N15" s="11" t="n">
        <f aca="false">IF(HT&gt;48,HT-48,0)</f>
        <v>0</v>
      </c>
      <c r="O15" s="12"/>
      <c r="P15" s="12"/>
      <c r="Q15" s="12"/>
      <c r="R15" s="13"/>
    </row>
    <row r="16" customFormat="false" ht="15" hidden="false" customHeight="false" outlineLevel="0" collapsed="false">
      <c r="B16" s="5" t="str">
        <f aca="false">CONCATENATE(LEFT(C16,1),LEFT(D16,1),LEFT(E16,1))</f>
        <v>VAG</v>
      </c>
      <c r="C16" s="5" t="s">
        <v>53</v>
      </c>
      <c r="D16" s="5" t="s">
        <v>54</v>
      </c>
      <c r="E16" s="5" t="s">
        <v>55</v>
      </c>
      <c r="F16" s="9" t="n">
        <v>25812</v>
      </c>
      <c r="G16" s="5" t="s">
        <v>52</v>
      </c>
      <c r="H16" s="4" t="n">
        <f aca="true">YEAR(TODAY())-YEAR(F16)</f>
        <v>47</v>
      </c>
      <c r="I16" s="10" t="n">
        <v>33576</v>
      </c>
      <c r="J16" s="5" t="n">
        <f aca="true">YEAR(TODAY())-YEAR(I16)</f>
        <v>26</v>
      </c>
      <c r="K16" s="4" t="s">
        <v>3</v>
      </c>
      <c r="L16" s="5" t="str">
        <f aca="false">IF(K16="A",C$3,IF(K16="B",C$4,IF(K16="C",C$5)))</f>
        <v>MATUTINO</v>
      </c>
      <c r="M16" s="4" t="n">
        <v>60</v>
      </c>
      <c r="N16" s="11" t="n">
        <f aca="false">IF(HT&gt;48,HT-48,0)</f>
        <v>12</v>
      </c>
      <c r="O16" s="12"/>
      <c r="P16" s="12"/>
      <c r="Q16" s="12"/>
      <c r="R16" s="13"/>
    </row>
    <row r="17" customFormat="false" ht="15" hidden="false" customHeight="false" outlineLevel="0" collapsed="false">
      <c r="B17" s="5" t="str">
        <f aca="false">CONCATENATE(LEFT(C17,1),LEFT(D17,1),LEFT(E17,1))</f>
        <v>ODZ</v>
      </c>
      <c r="C17" s="5" t="s">
        <v>56</v>
      </c>
      <c r="D17" s="5" t="s">
        <v>57</v>
      </c>
      <c r="E17" s="5" t="s">
        <v>58</v>
      </c>
      <c r="F17" s="9" t="n">
        <v>23458</v>
      </c>
      <c r="G17" s="9" t="s">
        <v>31</v>
      </c>
      <c r="H17" s="4" t="n">
        <f aca="true">YEAR(TODAY())-YEAR(F17)</f>
        <v>53</v>
      </c>
      <c r="I17" s="10" t="n">
        <v>35584</v>
      </c>
      <c r="J17" s="5" t="n">
        <f aca="true">YEAR(TODAY())-YEAR(I17)</f>
        <v>20</v>
      </c>
      <c r="K17" s="4" t="s">
        <v>7</v>
      </c>
      <c r="L17" s="5" t="str">
        <f aca="false">IF(O18="A",C$3,IF(O18="B",C$4,IF(O18="C",C$5)))</f>
        <v>NOCTURNO</v>
      </c>
      <c r="M17" s="4" t="n">
        <v>51</v>
      </c>
      <c r="N17" s="11" t="n">
        <f aca="false">IF(HT&gt;48,HT-48,0)</f>
        <v>3</v>
      </c>
      <c r="O17" s="12"/>
      <c r="P17" s="12"/>
      <c r="Q17" s="12"/>
      <c r="R17" s="13"/>
    </row>
  </sheetData>
  <mergeCells count="4">
    <mergeCell ref="B2:D2"/>
    <mergeCell ref="F2:G2"/>
    <mergeCell ref="I2:J2"/>
    <mergeCell ref="F3:G3"/>
  </mergeCells>
  <dataValidations count="2">
    <dataValidation allowBlank="true" error="BURRO TE DIJE DE LA LISTA " errorTitle="AVISO" operator="equal" prompt="SOLO CAPTURA INFORMACION DEL LISTADO" promptTitle="AYUDA" showDropDown="false" showErrorMessage="true" showInputMessage="true" sqref="G8:G17" type="list">
      <formula1>"Guadalajara,Zapopan,Tlaquepaque,Tlajomulco,Tonalá"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R17"/>
  <sheetViews>
    <sheetView windowProtection="false" showFormulas="false" showGridLines="true" showRowColHeaders="true" showZeros="true" rightToLeft="false" tabSelected="false" showOutlineSymbols="true" defaultGridColor="true" view="normal" topLeftCell="C1" colorId="64" zoomScale="75" zoomScaleNormal="75" zoomScalePageLayoutView="100" workbookViewId="0">
      <selection pane="topLeft" activeCell="D3" activeCellId="1" sqref="N8:N17 D3"/>
    </sheetView>
  </sheetViews>
  <sheetFormatPr defaultRowHeight="15.75"/>
  <cols>
    <col collapsed="false" hidden="false" max="1" min="1" style="1" width="11.4132653061224"/>
    <col collapsed="false" hidden="false" max="2" min="2" style="1" width="12.2755102040816"/>
    <col collapsed="false" hidden="false" max="3" min="3" style="1" width="14.5867346938776"/>
    <col collapsed="false" hidden="false" max="4" min="4" style="1" width="13.7244897959184"/>
    <col collapsed="false" hidden="false" max="5" min="5" style="1" width="14.7040816326531"/>
    <col collapsed="false" hidden="false" max="6" min="6" style="1" width="19.1224489795918"/>
    <col collapsed="false" hidden="false" max="7" min="7" style="1" width="16.3418367346939"/>
    <col collapsed="false" hidden="false" max="8" min="8" style="1" width="14.8418367346939"/>
    <col collapsed="false" hidden="false" max="9" min="9" style="1" width="14.4081632653061"/>
    <col collapsed="false" hidden="false" max="10" min="10" style="1" width="16.1071428571429"/>
    <col collapsed="false" hidden="false" max="11" min="11" style="1" width="14.8418367346939"/>
    <col collapsed="false" hidden="false" max="12" min="12" style="1" width="14.8673469387755"/>
    <col collapsed="false" hidden="false" max="13" min="13" style="1" width="16.530612244898"/>
    <col collapsed="false" hidden="false" max="14" min="14" style="1" width="11.4132653061224"/>
    <col collapsed="false" hidden="false" max="15" min="15" style="1" width="14.5867346938776"/>
    <col collapsed="false" hidden="false" max="16" min="16" style="1" width="15.8367346938776"/>
    <col collapsed="false" hidden="false" max="17" min="17" style="1" width="16.8112244897959"/>
    <col collapsed="false" hidden="false" max="257" min="18" style="1" width="11.4132653061224"/>
    <col collapsed="false" hidden="false" max="1025" min="258" style="0" width="11.4132653061224"/>
  </cols>
  <sheetData>
    <row r="1" customFormat="false" ht="15.75" hidden="false" customHeight="false" outlineLevel="0" collapsed="false">
      <c r="B1" s="0"/>
      <c r="C1" s="0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</row>
    <row r="2" customFormat="false" ht="15.75" hidden="false" customHeight="false" outlineLevel="0" collapsed="false">
      <c r="B2" s="2" t="s">
        <v>0</v>
      </c>
      <c r="C2" s="2"/>
      <c r="D2" s="2"/>
      <c r="E2" s="0"/>
      <c r="F2" s="2" t="s">
        <v>1</v>
      </c>
      <c r="G2" s="2"/>
      <c r="H2" s="0"/>
      <c r="I2" s="2" t="s">
        <v>2</v>
      </c>
      <c r="J2" s="2"/>
      <c r="K2" s="0"/>
      <c r="L2" s="3"/>
      <c r="M2" s="3"/>
      <c r="N2" s="0"/>
      <c r="O2" s="0"/>
      <c r="P2" s="0"/>
      <c r="Q2" s="0"/>
      <c r="R2" s="0"/>
    </row>
    <row r="3" customFormat="false" ht="15.75" hidden="false" customHeight="false" outlineLevel="0" collapsed="false">
      <c r="B3" s="4" t="s">
        <v>3</v>
      </c>
      <c r="C3" s="5" t="s">
        <v>4</v>
      </c>
      <c r="D3" s="5" t="n">
        <v>18</v>
      </c>
      <c r="E3" s="0"/>
      <c r="F3" s="4" t="n">
        <v>48</v>
      </c>
      <c r="G3" s="4"/>
      <c r="H3" s="0"/>
      <c r="I3" s="4" t="s">
        <v>3</v>
      </c>
      <c r="J3" s="6"/>
      <c r="K3" s="0"/>
      <c r="L3" s="3"/>
      <c r="M3" s="3"/>
      <c r="N3" s="0"/>
      <c r="O3" s="0"/>
      <c r="P3" s="0"/>
      <c r="Q3" s="0"/>
      <c r="R3" s="0"/>
    </row>
    <row r="4" customFormat="false" ht="15" hidden="false" customHeight="false" outlineLevel="0" collapsed="false">
      <c r="B4" s="4" t="s">
        <v>5</v>
      </c>
      <c r="C4" s="5" t="s">
        <v>6</v>
      </c>
      <c r="D4" s="5" t="n">
        <v>14</v>
      </c>
      <c r="E4" s="0"/>
      <c r="F4" s="0"/>
      <c r="G4" s="0"/>
      <c r="H4" s="0"/>
      <c r="I4" s="4" t="s">
        <v>5</v>
      </c>
      <c r="J4" s="6"/>
      <c r="K4" s="0"/>
      <c r="L4" s="3"/>
      <c r="M4" s="3"/>
      <c r="N4" s="0"/>
      <c r="O4" s="0"/>
      <c r="P4" s="0"/>
      <c r="Q4" s="0"/>
      <c r="R4" s="0"/>
    </row>
    <row r="5" customFormat="false" ht="15.75" hidden="false" customHeight="false" outlineLevel="0" collapsed="false">
      <c r="B5" s="4" t="s">
        <v>7</v>
      </c>
      <c r="C5" s="5" t="s">
        <v>8</v>
      </c>
      <c r="D5" s="5" t="n">
        <v>20</v>
      </c>
      <c r="E5" s="0"/>
      <c r="F5" s="0"/>
      <c r="G5" s="0"/>
      <c r="H5" s="0"/>
      <c r="I5" s="4" t="s">
        <v>7</v>
      </c>
      <c r="J5" s="6"/>
      <c r="K5" s="0"/>
      <c r="L5" s="3"/>
      <c r="M5" s="3"/>
      <c r="N5" s="0"/>
      <c r="O5" s="0"/>
      <c r="P5" s="0"/>
      <c r="Q5" s="0"/>
      <c r="R5" s="0"/>
    </row>
    <row r="6" customFormat="false" ht="15.75" hidden="false" customHeight="false" outlineLevel="0" collapsed="false">
      <c r="B6" s="0"/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</row>
    <row r="7" customFormat="false" ht="39" hidden="false" customHeight="true" outlineLevel="0" collapsed="false"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 t="s">
        <v>16</v>
      </c>
      <c r="J7" s="7" t="s">
        <v>17</v>
      </c>
      <c r="K7" s="7" t="s">
        <v>18</v>
      </c>
      <c r="L7" s="7" t="s">
        <v>18</v>
      </c>
      <c r="M7" s="7" t="s">
        <v>19</v>
      </c>
      <c r="N7" s="7" t="s">
        <v>20</v>
      </c>
      <c r="O7" s="7" t="s">
        <v>21</v>
      </c>
      <c r="P7" s="7" t="s">
        <v>22</v>
      </c>
      <c r="Q7" s="7" t="s">
        <v>23</v>
      </c>
      <c r="R7" s="8"/>
    </row>
    <row r="8" customFormat="false" ht="15" hidden="false" customHeight="false" outlineLevel="0" collapsed="false">
      <c r="B8" s="5" t="str">
        <f aca="false">CONCATENATE(LEFT(C8,1),LEFT(D8,1),LEFT(E8,1))</f>
        <v>HCR</v>
      </c>
      <c r="C8" s="5" t="s">
        <v>24</v>
      </c>
      <c r="D8" s="5" t="s">
        <v>25</v>
      </c>
      <c r="E8" s="5" t="s">
        <v>26</v>
      </c>
      <c r="F8" s="9" t="n">
        <v>27626</v>
      </c>
      <c r="G8" s="9" t="s">
        <v>27</v>
      </c>
      <c r="H8" s="4" t="n">
        <f aca="true">YEAR(TODAY())-YEAR(F8)</f>
        <v>42</v>
      </c>
      <c r="I8" s="10" t="n">
        <v>35431</v>
      </c>
      <c r="J8" s="5" t="n">
        <f aca="true">YEAR(TODAY())-YEAR(I8)</f>
        <v>20</v>
      </c>
      <c r="K8" s="4" t="s">
        <v>3</v>
      </c>
      <c r="L8" s="5" t="str">
        <f aca="false">IF(K8="A",C$3,IF(K8="B",C$4,IF(K8="C",C$5)))</f>
        <v>MATUTINO</v>
      </c>
      <c r="M8" s="4" t="n">
        <v>52</v>
      </c>
      <c r="N8" s="4" t="n">
        <f aca="false">IF(M8&gt;F$3,M8-F$3,0)</f>
        <v>4</v>
      </c>
      <c r="O8" s="12" t="n">
        <f aca="false">IF(K8="A",M8*D$3,IF(K8="B",M8*D$4,M8*D$5))</f>
        <v>936</v>
      </c>
      <c r="P8" s="12" t="n">
        <f aca="false">IF(K8="A",N8*D$3*2,IF(K8="B",N8*D$4*2,IF(K8="C",N8*D$5*2)))</f>
        <v>144</v>
      </c>
      <c r="Q8" s="12" t="n">
        <f aca="false">O8+P8</f>
        <v>1080</v>
      </c>
      <c r="R8" s="13"/>
    </row>
    <row r="9" customFormat="false" ht="15" hidden="false" customHeight="false" outlineLevel="0" collapsed="false">
      <c r="B9" s="5" t="str">
        <f aca="false">CONCATENATE(LEFT(C9,1),LEFT(D9,1),LEFT(E9,1))</f>
        <v>JGS</v>
      </c>
      <c r="C9" s="5" t="s">
        <v>28</v>
      </c>
      <c r="D9" s="5" t="s">
        <v>29</v>
      </c>
      <c r="E9" s="5" t="s">
        <v>30</v>
      </c>
      <c r="F9" s="9" t="n">
        <v>28257</v>
      </c>
      <c r="G9" s="9" t="s">
        <v>31</v>
      </c>
      <c r="H9" s="4" t="n">
        <f aca="true">YEAR(TODAY())-YEAR(F9)</f>
        <v>40</v>
      </c>
      <c r="I9" s="10" t="n">
        <v>35555</v>
      </c>
      <c r="J9" s="5" t="n">
        <f aca="true">YEAR(TODAY())-YEAR(I9)</f>
        <v>20</v>
      </c>
      <c r="K9" s="4" t="s">
        <v>7</v>
      </c>
      <c r="L9" s="5" t="str">
        <f aca="false">IF(K9="A",C$3,IF(K9="B",C$4,IF(K9="C",C$5)))</f>
        <v>NOCTURNO</v>
      </c>
      <c r="M9" s="4" t="n">
        <v>48</v>
      </c>
      <c r="N9" s="4" t="n">
        <f aca="false">IF(M9&gt;F$3,M9-F$3,0)</f>
        <v>0</v>
      </c>
      <c r="O9" s="12" t="n">
        <f aca="false">IF(K9="A",M9*D$3,IF(K9="B",M9*D$4,M9*D$5))</f>
        <v>960</v>
      </c>
      <c r="P9" s="12" t="n">
        <f aca="false">IF(K9="A",N9*D$3*2,IF(K9="B",N9*D$4*2,IF(K9="C",N9*D$5*2)))</f>
        <v>0</v>
      </c>
      <c r="Q9" s="12" t="n">
        <f aca="false">O9+P9</f>
        <v>960</v>
      </c>
      <c r="R9" s="13"/>
    </row>
    <row r="10" customFormat="false" ht="15" hidden="false" customHeight="false" outlineLevel="0" collapsed="false">
      <c r="B10" s="5" t="str">
        <f aca="false">CONCATENATE(LEFT(C10,1),LEFT(D10,1),LEFT(E10,1))</f>
        <v>IMR</v>
      </c>
      <c r="C10" s="5" t="s">
        <v>32</v>
      </c>
      <c r="D10" s="5" t="s">
        <v>33</v>
      </c>
      <c r="E10" s="5" t="s">
        <v>34</v>
      </c>
      <c r="F10" s="9" t="n">
        <v>25702</v>
      </c>
      <c r="G10" s="9" t="s">
        <v>35</v>
      </c>
      <c r="H10" s="4" t="n">
        <f aca="true">YEAR(TODAY())-YEAR(F10)</f>
        <v>47</v>
      </c>
      <c r="I10" s="10" t="n">
        <v>33666</v>
      </c>
      <c r="J10" s="5" t="n">
        <f aca="true">YEAR(TODAY())-YEAR(I10)</f>
        <v>25</v>
      </c>
      <c r="K10" s="4" t="s">
        <v>5</v>
      </c>
      <c r="L10" s="5" t="str">
        <f aca="false">IF(K10="A",C$3,IF(K10="B",C$4,IF(K10="C",C$5)))</f>
        <v>VESPERTINO</v>
      </c>
      <c r="M10" s="4" t="n">
        <v>45</v>
      </c>
      <c r="N10" s="4" t="n">
        <f aca="false">IF(M10&gt;F$3,M10-F$3,0)</f>
        <v>0</v>
      </c>
      <c r="O10" s="12" t="n">
        <f aca="false">IF(K10="A",M10*D$3,IF(K10="B",M10*D$4,M10*D$5))</f>
        <v>630</v>
      </c>
      <c r="P10" s="12" t="n">
        <f aca="false">IF(K10="A",N10*D$3*2,IF(K10="B",N10*D$4*2,IF(K10="C",N10*D$5*2)))</f>
        <v>0</v>
      </c>
      <c r="Q10" s="12" t="n">
        <f aca="false">O10+P10</f>
        <v>630</v>
      </c>
      <c r="R10" s="13"/>
    </row>
    <row r="11" customFormat="false" ht="15" hidden="false" customHeight="false" outlineLevel="0" collapsed="false">
      <c r="B11" s="5" t="str">
        <f aca="false">CONCATENATE(LEFT(C11,1),LEFT(D11,1),LEFT(E11,1))</f>
        <v>DGP</v>
      </c>
      <c r="C11" s="5" t="s">
        <v>36</v>
      </c>
      <c r="D11" s="5" t="s">
        <v>37</v>
      </c>
      <c r="E11" s="5" t="s">
        <v>38</v>
      </c>
      <c r="F11" s="9" t="n">
        <v>24961</v>
      </c>
      <c r="G11" s="5" t="s">
        <v>31</v>
      </c>
      <c r="H11" s="4" t="n">
        <f aca="true">YEAR(TODAY())-YEAR(F11)</f>
        <v>49</v>
      </c>
      <c r="I11" s="10" t="n">
        <v>35189</v>
      </c>
      <c r="J11" s="5" t="n">
        <f aca="true">YEAR(TODAY())-YEAR(I11)</f>
        <v>21</v>
      </c>
      <c r="K11" s="4" t="s">
        <v>5</v>
      </c>
      <c r="L11" s="5" t="str">
        <f aca="false">IF(K11="A",C$3,IF(K11="B",C$4,IF(K11="C",C$5)))</f>
        <v>VESPERTINO</v>
      </c>
      <c r="M11" s="4" t="n">
        <v>40</v>
      </c>
      <c r="N11" s="4" t="n">
        <f aca="false">IF(M11&gt;F$3,M11-F$3,0)</f>
        <v>0</v>
      </c>
      <c r="O11" s="12" t="n">
        <f aca="false">IF(K11="A",M11*D$3,IF(K11="B",M11*D$4,M11*D$5))</f>
        <v>560</v>
      </c>
      <c r="P11" s="12" t="n">
        <f aca="false">IF(K11="A",N11*D$3*2,IF(K11="B",N11*D$4*2,IF(K11="C",N11*D$5*2)))</f>
        <v>0</v>
      </c>
      <c r="Q11" s="12" t="n">
        <f aca="false">O11+P11</f>
        <v>560</v>
      </c>
      <c r="R11" s="13"/>
    </row>
    <row r="12" customFormat="false" ht="15" hidden="false" customHeight="false" outlineLevel="0" collapsed="false">
      <c r="B12" s="5" t="str">
        <f aca="false">CONCATENATE(LEFT(C12,1),LEFT(D12,1),LEFT(E12,1))</f>
        <v>MJD</v>
      </c>
      <c r="C12" s="5" t="s">
        <v>39</v>
      </c>
      <c r="D12" s="5" t="s">
        <v>40</v>
      </c>
      <c r="E12" s="5" t="s">
        <v>41</v>
      </c>
      <c r="F12" s="14" t="n">
        <v>29422</v>
      </c>
      <c r="G12" s="5" t="s">
        <v>31</v>
      </c>
      <c r="H12" s="4" t="n">
        <f aca="true">YEAR(TODAY())-YEAR(F12)</f>
        <v>37</v>
      </c>
      <c r="I12" s="10" t="n">
        <v>35190</v>
      </c>
      <c r="J12" s="5" t="n">
        <f aca="true">YEAR(TODAY())-YEAR(I12)</f>
        <v>21</v>
      </c>
      <c r="K12" s="4" t="s">
        <v>3</v>
      </c>
      <c r="L12" s="5" t="str">
        <f aca="false">IF(K12="A",C$3,IF(K12="B",C$4,IF(K12="C",C$5)))</f>
        <v>MATUTINO</v>
      </c>
      <c r="M12" s="4" t="n">
        <v>50</v>
      </c>
      <c r="N12" s="4" t="n">
        <f aca="false">IF(M12&gt;F$3,M12-F$3,0)</f>
        <v>2</v>
      </c>
      <c r="O12" s="12" t="n">
        <f aca="false">IF(K12="A",M12*D$3,IF(K12="B",M12*D$4,M12*D$5))</f>
        <v>900</v>
      </c>
      <c r="P12" s="12" t="n">
        <f aca="false">IF(K12="A",N12*D$3*2,IF(K12="B",N12*D$4*2,IF(K12="C",N12*D$5*2)))</f>
        <v>72</v>
      </c>
      <c r="Q12" s="12" t="n">
        <f aca="false">O12+P12</f>
        <v>972</v>
      </c>
      <c r="R12" s="13"/>
    </row>
    <row r="13" customFormat="false" ht="15" hidden="false" customHeight="false" outlineLevel="0" collapsed="false">
      <c r="B13" s="5" t="str">
        <f aca="false">CONCATENATE(LEFT(C13,1),LEFT(D13,1),LEFT(E13,1))</f>
        <v>YSS</v>
      </c>
      <c r="C13" s="5" t="s">
        <v>42</v>
      </c>
      <c r="D13" s="5" t="s">
        <v>43</v>
      </c>
      <c r="E13" s="5" t="s">
        <v>44</v>
      </c>
      <c r="F13" s="9" t="n">
        <v>31220</v>
      </c>
      <c r="G13" s="5" t="s">
        <v>45</v>
      </c>
      <c r="H13" s="4" t="n">
        <f aca="true">YEAR(TODAY())-YEAR(F13)</f>
        <v>32</v>
      </c>
      <c r="I13" s="10" t="n">
        <v>33056</v>
      </c>
      <c r="J13" s="5" t="n">
        <f aca="true">YEAR(TODAY())-YEAR(I13)</f>
        <v>27</v>
      </c>
      <c r="K13" s="4" t="s">
        <v>7</v>
      </c>
      <c r="L13" s="5" t="str">
        <f aca="false">IF(K13="A",C$3,IF(K13="B",C$4,IF(K13="C",C$5)))</f>
        <v>NOCTURNO</v>
      </c>
      <c r="M13" s="4" t="n">
        <v>49</v>
      </c>
      <c r="N13" s="4" t="n">
        <f aca="false">IF(M13&gt;F$3,M13-F$3,0)</f>
        <v>1</v>
      </c>
      <c r="O13" s="12" t="n">
        <f aca="false">IF(K13="A",M13*D$3,IF(K13="B",M13*D$4,M13*D$5))</f>
        <v>980</v>
      </c>
      <c r="P13" s="12" t="n">
        <f aca="false">IF(K13="A",N13*D$3*2,IF(K13="B",N13*D$4*2,IF(K13="C",N13*D$5*2)))</f>
        <v>40</v>
      </c>
      <c r="Q13" s="12" t="n">
        <f aca="false">O13+P13</f>
        <v>1020</v>
      </c>
      <c r="R13" s="13"/>
    </row>
    <row r="14" customFormat="false" ht="15" hidden="false" customHeight="false" outlineLevel="0" collapsed="false">
      <c r="B14" s="5" t="str">
        <f aca="false">CONCATENATE(LEFT(C14,1),LEFT(D14,1),LEFT(E14,1))</f>
        <v>AMD</v>
      </c>
      <c r="C14" s="5" t="s">
        <v>46</v>
      </c>
      <c r="D14" s="5" t="s">
        <v>47</v>
      </c>
      <c r="E14" s="5" t="s">
        <v>48</v>
      </c>
      <c r="F14" s="9" t="n">
        <v>25357</v>
      </c>
      <c r="G14" s="5" t="s">
        <v>27</v>
      </c>
      <c r="H14" s="4" t="n">
        <f aca="true">YEAR(TODAY())-YEAR(F14)</f>
        <v>48</v>
      </c>
      <c r="I14" s="10" t="n">
        <v>31272</v>
      </c>
      <c r="J14" s="5" t="n">
        <f aca="true">YEAR(TODAY())-YEAR(I14)</f>
        <v>32</v>
      </c>
      <c r="K14" s="4" t="s">
        <v>5</v>
      </c>
      <c r="L14" s="5" t="str">
        <f aca="false">IF(K14="A",C$3,IF(K14="B",C$4,IF(K14="C",C$5)))</f>
        <v>VESPERTINO</v>
      </c>
      <c r="M14" s="4" t="n">
        <v>54</v>
      </c>
      <c r="N14" s="4" t="n">
        <f aca="false">IF(M14&gt;F$3,M14-F$3,0)</f>
        <v>6</v>
      </c>
      <c r="O14" s="12" t="n">
        <f aca="false">IF(K14="A",M14*D$3,IF(K14="B",M14*D$4,M14*D$5))</f>
        <v>756</v>
      </c>
      <c r="P14" s="12" t="n">
        <f aca="false">IF(K14="A",N14*D$3*2,IF(K14="B",N14*D$4*2,IF(K14="C",N14*D$5*2)))</f>
        <v>168</v>
      </c>
      <c r="Q14" s="12" t="n">
        <f aca="false">O14+P14</f>
        <v>924</v>
      </c>
      <c r="R14" s="13"/>
    </row>
    <row r="15" customFormat="false" ht="15" hidden="false" customHeight="false" outlineLevel="0" collapsed="false">
      <c r="B15" s="5" t="str">
        <f aca="false">CONCATENATE(LEFT(C15,1),LEFT(D15,1),LEFT(E15,1))</f>
        <v>MBN</v>
      </c>
      <c r="C15" s="5" t="s">
        <v>49</v>
      </c>
      <c r="D15" s="5" t="s">
        <v>50</v>
      </c>
      <c r="E15" s="5" t="s">
        <v>51</v>
      </c>
      <c r="F15" s="9" t="n">
        <v>28551</v>
      </c>
      <c r="G15" s="5" t="s">
        <v>52</v>
      </c>
      <c r="H15" s="4" t="n">
        <f aca="true">YEAR(TODAY())-YEAR(F15)</f>
        <v>39</v>
      </c>
      <c r="I15" s="10" t="n">
        <v>33534</v>
      </c>
      <c r="J15" s="5" t="n">
        <f aca="true">YEAR(TODAY())-YEAR(I15)</f>
        <v>26</v>
      </c>
      <c r="K15" s="4" t="s">
        <v>3</v>
      </c>
      <c r="L15" s="5" t="str">
        <f aca="false">IF(K15="A",C$3,IF(K15="B",C$4,IF(K15="C",C$5)))</f>
        <v>MATUTINO</v>
      </c>
      <c r="M15" s="4" t="n">
        <v>48</v>
      </c>
      <c r="N15" s="4" t="n">
        <f aca="false">IF(M15&gt;F$3,M15-F$3,0)</f>
        <v>0</v>
      </c>
      <c r="O15" s="12" t="n">
        <f aca="false">IF(K15="A",M15*D$3,IF(K15="B",M15*D$4,M15*D$5))</f>
        <v>864</v>
      </c>
      <c r="P15" s="12" t="n">
        <f aca="false">IF(K15="A",N15*D$3*2,IF(K15="B",N15*D$4*2,IF(K15="C",N15*D$5*2)))</f>
        <v>0</v>
      </c>
      <c r="Q15" s="12" t="n">
        <f aca="false">O15+P15</f>
        <v>864</v>
      </c>
      <c r="R15" s="13"/>
    </row>
    <row r="16" customFormat="false" ht="15" hidden="false" customHeight="false" outlineLevel="0" collapsed="false">
      <c r="B16" s="5" t="str">
        <f aca="false">CONCATENATE(LEFT(C16,1),LEFT(D16,1),LEFT(E16,1))</f>
        <v>VAG</v>
      </c>
      <c r="C16" s="5" t="s">
        <v>53</v>
      </c>
      <c r="D16" s="5" t="s">
        <v>54</v>
      </c>
      <c r="E16" s="5" t="s">
        <v>55</v>
      </c>
      <c r="F16" s="9" t="n">
        <v>25812</v>
      </c>
      <c r="G16" s="5" t="s">
        <v>52</v>
      </c>
      <c r="H16" s="4" t="n">
        <f aca="true">YEAR(TODAY())-YEAR(F16)</f>
        <v>47</v>
      </c>
      <c r="I16" s="10" t="n">
        <v>33576</v>
      </c>
      <c r="J16" s="5" t="n">
        <f aca="true">YEAR(TODAY())-YEAR(I16)</f>
        <v>26</v>
      </c>
      <c r="K16" s="4" t="s">
        <v>3</v>
      </c>
      <c r="L16" s="5" t="str">
        <f aca="false">IF(K16="A",C$3,IF(K16="B",C$4,IF(K16="C",C$5)))</f>
        <v>MATUTINO</v>
      </c>
      <c r="M16" s="4" t="n">
        <v>60</v>
      </c>
      <c r="N16" s="4" t="n">
        <f aca="false">IF(M16&gt;F$3,M16-F$3,0)</f>
        <v>12</v>
      </c>
      <c r="O16" s="12" t="n">
        <f aca="false">IF(K16="A",M16*D$3,IF(K16="B",M16*D$4,M16*D$5))</f>
        <v>1080</v>
      </c>
      <c r="P16" s="12" t="n">
        <f aca="false">IF(K16="A",N16*D$3*2,IF(K16="B",N16*D$4*2,IF(K16="C",N16*D$5*2)))</f>
        <v>432</v>
      </c>
      <c r="Q16" s="12" t="n">
        <f aca="false">O16+P16</f>
        <v>1512</v>
      </c>
      <c r="R16" s="13"/>
    </row>
    <row r="17" customFormat="false" ht="15" hidden="false" customHeight="false" outlineLevel="0" collapsed="false">
      <c r="B17" s="5" t="str">
        <f aca="false">CONCATENATE(LEFT(C17,1),LEFT(D17,1),LEFT(E17,1))</f>
        <v>ODZ</v>
      </c>
      <c r="C17" s="5" t="s">
        <v>56</v>
      </c>
      <c r="D17" s="5" t="s">
        <v>57</v>
      </c>
      <c r="E17" s="5" t="s">
        <v>58</v>
      </c>
      <c r="F17" s="9" t="n">
        <v>23458</v>
      </c>
      <c r="G17" s="9" t="s">
        <v>31</v>
      </c>
      <c r="H17" s="4" t="n">
        <f aca="true">YEAR(TODAY())-YEAR(F17)</f>
        <v>53</v>
      </c>
      <c r="I17" s="10" t="n">
        <v>35584</v>
      </c>
      <c r="J17" s="5" t="n">
        <f aca="true">YEAR(TODAY())-YEAR(I17)</f>
        <v>20</v>
      </c>
      <c r="K17" s="4" t="s">
        <v>7</v>
      </c>
      <c r="L17" s="5" t="str">
        <f aca="false">IF(K17="A",C$3,IF(K17="B",C$4,IF(K17="C",C$5)))</f>
        <v>NOCTURNO</v>
      </c>
      <c r="M17" s="4" t="n">
        <v>51</v>
      </c>
      <c r="N17" s="4" t="n">
        <f aca="false">IF(M17&gt;F$3,M17-F$3,0)</f>
        <v>3</v>
      </c>
      <c r="O17" s="12" t="n">
        <f aca="false">IF(K17="A",M17*D$3,IF(K17="B",M17*D$4,M17*D$5))</f>
        <v>1020</v>
      </c>
      <c r="P17" s="12" t="n">
        <f aca="false">IF(K17="A",N17*D$3*2,IF(K17="B",N17*D$4*2,IF(K17="C",N17*D$5*2)))</f>
        <v>120</v>
      </c>
      <c r="Q17" s="12" t="n">
        <f aca="false">O17+P17</f>
        <v>1140</v>
      </c>
      <c r="R17" s="13"/>
    </row>
  </sheetData>
  <mergeCells count="4">
    <mergeCell ref="B2:D2"/>
    <mergeCell ref="F2:G2"/>
    <mergeCell ref="I2:J2"/>
    <mergeCell ref="F3:G3"/>
  </mergeCells>
  <dataValidations count="2">
    <dataValidation allowBlank="true" error="BURRO TE DIJE DE LA LISTA " errorTitle="AVISO" operator="equal" prompt="SOLO CAPTURA INFORMACION DEL LISTADO" promptTitle="AYUDA" showDropDown="false" showErrorMessage="true" showInputMessage="true" sqref="G8:G17" type="list">
      <formula1>"Guadalajara,Zapopan,Tlaquepaque,Tlajomulco,Tonalá"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966704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2004-06-01T08:10:32Z</dcterms:created>
  <dc:creator>MUNICIPIO DE GUADALAJARA</dc:creator>
  <dc:language>es-MX</dc:language>
  <cp:lastModifiedBy>Shamuel</cp:lastModifiedBy>
  <dcterms:modified xsi:type="dcterms:W3CDTF">2017-04-25T08:00:04Z</dcterms:modified>
  <cp:revision>0</cp:revision>
</cp:coreProperties>
</file>