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NOMINA" sheetId="1" r:id="rId1"/>
    <sheet name="NOMINA_2" sheetId="2" r:id="rId2"/>
  </sheets>
  <definedNames>
    <definedName name="A">'NOMINA_2'!$D$3</definedName>
    <definedName name="B">'NOMINA_2'!$D$4</definedName>
    <definedName name="HR">'NOMINA_2'!$K$8:$K$17</definedName>
    <definedName name="HT">'NOMINA_2'!$M$8:$M$17</definedName>
    <definedName name="JL">'NOMINA_2'!$F$3</definedName>
    <definedName name="NOC">'NOMINA_2'!$D$5</definedName>
  </definedNames>
  <calcPr fullCalcOnLoad="1"/>
</workbook>
</file>

<file path=xl/sharedStrings.xml><?xml version="1.0" encoding="utf-8"?>
<sst xmlns="http://schemas.openxmlformats.org/spreadsheetml/2006/main" count="156" uniqueCount="59">
  <si>
    <t>TURNO</t>
  </si>
  <si>
    <t xml:space="preserve">JORNADA LABORAL 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</si>
  <si>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</si>
  <si>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</si>
  <si>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</si>
  <si>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</si>
  <si>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</si>
  <si>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</si>
  <si>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</si>
  <si>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</si>
  <si>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</si>
  <si>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</si>
  <si>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</si>
  <si>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</si>
  <si>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</si>
  <si>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</si>
  <si>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</si>
  <si>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</si>
  <si>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</si>
  <si>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</si>
  <si>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</si>
  <si>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</si>
  <si>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</si>
  <si>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</si>
  <si>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</si>
  <si>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</si>
  <si>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</si>
  <si>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ZAPOPAN</t>
  </si>
  <si>
    <t>Joaquin</t>
  </si>
  <si>
    <t>Gomez</t>
  </si>
  <si>
    <t>Santoyo</t>
  </si>
  <si>
    <t>GUADALAJARA</t>
  </si>
  <si>
    <t xml:space="preserve">Ivette </t>
  </si>
  <si>
    <t>Muñoz</t>
  </si>
  <si>
    <t>Ramirez</t>
  </si>
  <si>
    <t>TLAQUEPAQUE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</si>
  <si>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</si>
  <si>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</si>
  <si>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</si>
  <si>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</si>
  <si>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</si>
  <si>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</si>
  <si>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</si>
  <si>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</si>
  <si>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</si>
  <si>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TONALA</t>
  </si>
  <si>
    <t>Andrea</t>
  </si>
  <si>
    <t>Mora</t>
  </si>
  <si>
    <t>Davalos</t>
  </si>
  <si>
    <t>Miguel</t>
  </si>
  <si>
    <t>Borja</t>
  </si>
  <si>
    <t>Nuño</t>
  </si>
  <si>
    <t>TLAJOMULCO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</si>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</sst>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80A]#,##0.00;[RED]\-[$$-80A]#,##0.00"/>
    <numFmt numFmtId="166" formatCode="0.00%"/>
    <numFmt numFmtId="167" formatCode="DD/MM/YYYY"/>
    <numFmt numFmtId="168" formatCode="DD/MM/YY"/>
    <numFmt numFmtId="169" formatCode="_-&quot;$ &quot;* #,##0.00_-;&quot;-$ &quot;* #,##0.00_-;_-&quot;$ &quot;* \-??_-;_-@_-"/>
  </numFmts>
  <fonts count="2">
    <font>
      <sz val="10"/>
      <name val="Arial"/>
      <family val="0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Fill="1" applyBorder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7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69" fontId="1" fillId="0" borderId="1" xfId="17" applyFont="1" applyFill="1" applyBorder="1" applyAlignment="1" applyProtection="1">
      <alignment/>
      <protection/>
    </xf>
    <xf numFmtId="164" fontId="1" fillId="0" borderId="0" xfId="0" applyFont="1" applyBorder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17"/>
  <sheetViews>
    <sheetView zoomScale="140" zoomScaleNormal="140" workbookViewId="0" topLeftCell="C1">
      <selection activeCell="D3" sqref="D3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3.7109375" style="1" customWidth="1"/>
    <col min="4" max="5" width="11.421875" style="1" customWidth="1"/>
    <col min="6" max="6" width="19.140625" style="1" customWidth="1"/>
    <col min="7" max="7" width="17.00390625" style="1" customWidth="1"/>
    <col min="8" max="8" width="14.8515625" style="1" customWidth="1"/>
    <col min="9" max="9" width="14.421875" style="1" customWidth="1"/>
    <col min="10" max="10" width="15.140625" style="1" customWidth="1"/>
    <col min="11" max="11" width="14.8515625" style="1" customWidth="1"/>
    <col min="12" max="12" width="13.7109375" style="1" customWidth="1"/>
    <col min="13" max="13" width="13.140625" style="1" customWidth="1"/>
    <col min="14" max="14" width="11.421875" style="1" customWidth="1"/>
    <col min="15" max="15" width="13.28125" style="1" customWidth="1"/>
    <col min="16" max="16" width="14.140625" style="1" customWidth="1"/>
    <col min="17" max="16384" width="11.421875" style="1" customWidth="1"/>
  </cols>
  <sheetData>
    <row r="2" spans="2:13" ht="15.75">
      <c r="B2" s="2" t="s">
        <v>0</v>
      </c>
      <c r="C2" s="2"/>
      <c r="D2" s="2"/>
      <c r="F2" s="2" t="s">
        <v>1</v>
      </c>
      <c r="G2" s="2"/>
      <c r="I2" s="2" t="s">
        <v>2</v>
      </c>
      <c r="J2" s="2"/>
      <c r="L2" s="3"/>
      <c r="M2" s="3"/>
    </row>
    <row r="3" spans="2:13" ht="15.75">
      <c r="B3" s="4" t="s">
        <v>3</v>
      </c>
      <c r="C3" s="5" t="s">
        <v>4</v>
      </c>
      <c r="D3" s="6">
        <v>18</v>
      </c>
      <c r="F3" s="7">
        <v>48</v>
      </c>
      <c r="G3" s="7"/>
      <c r="I3" s="4" t="s">
        <v>3</v>
      </c>
      <c r="J3" s="8"/>
      <c r="L3" s="3"/>
      <c r="M3" s="3"/>
    </row>
    <row r="4" spans="2:13" ht="15.75">
      <c r="B4" s="4" t="s">
        <v>5</v>
      </c>
      <c r="C4" s="5" t="s">
        <v>6</v>
      </c>
      <c r="D4" s="6">
        <v>14</v>
      </c>
      <c r="I4" s="4" t="s">
        <v>5</v>
      </c>
      <c r="J4" s="8"/>
      <c r="L4" s="3"/>
      <c r="M4" s="3"/>
    </row>
    <row r="5" spans="2:13" ht="15.75">
      <c r="B5" s="4" t="s">
        <v>7</v>
      </c>
      <c r="C5" s="5" t="s">
        <v>8</v>
      </c>
      <c r="D5" s="6">
        <v>20</v>
      </c>
      <c r="I5" s="4" t="s">
        <v>7</v>
      </c>
      <c r="J5" s="8"/>
      <c r="L5" s="3"/>
      <c r="M5" s="3"/>
    </row>
    <row r="7" spans="2:18" ht="45" customHeight="1">
      <c r="B7" s="9" t="s">
        <v>9</v>
      </c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17</v>
      </c>
      <c r="K7" s="9" t="s">
        <v>18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10"/>
    </row>
    <row r="8" spans="2:18" ht="16.5">
      <c r="B8" s="11">
        <f aca="true" t="shared" si="0" ref="B8:B17">CONCATENATE(LEFT(C8,1),LEFT(D8,1),LEFT(E8,1))</f>
        <v>0</v>
      </c>
      <c r="C8" s="11" t="s">
        <v>24</v>
      </c>
      <c r="D8" s="11" t="s">
        <v>25</v>
      </c>
      <c r="E8" s="11" t="s">
        <v>26</v>
      </c>
      <c r="F8" s="12">
        <v>27626</v>
      </c>
      <c r="G8" s="12" t="s">
        <v>27</v>
      </c>
      <c r="H8" s="13">
        <f aca="true" ca="1" t="shared" si="1" ref="H8:H17">YEAR(TODAY())-YEAR(F8)</f>
        <v>42</v>
      </c>
      <c r="I8" s="14">
        <v>35431</v>
      </c>
      <c r="J8" s="7">
        <f aca="true" ca="1" t="shared" si="2" ref="J8:J17">YEAR(TODAY())-YEAR(I8)</f>
        <v>20</v>
      </c>
      <c r="K8" s="7" t="s">
        <v>3</v>
      </c>
      <c r="L8" s="11">
        <f aca="true" t="shared" si="3" ref="L8:L17">IF(K8="A",C$3,IF(K8="B",C$4,C$5))</f>
        <v>0</v>
      </c>
      <c r="M8" s="7">
        <v>52</v>
      </c>
      <c r="N8" s="11">
        <f aca="true" t="shared" si="4" ref="N8:N17">IF(M8&gt;F$3,M8-F$3,0)</f>
        <v>4</v>
      </c>
      <c r="O8" s="15">
        <f aca="true" t="shared" si="5" ref="O8:O17">IF(K8="A",M8*D$3,IF(K8="B",M8*D$4,M8*D$5))</f>
        <v>936</v>
      </c>
      <c r="P8" s="15">
        <f aca="true" t="shared" si="6" ref="P8:P17">IF(K8="A",N8*D$3*2,IF(K8="B",N8*D$4*2,N8*D$5*2))</f>
        <v>144</v>
      </c>
      <c r="Q8" s="15">
        <f aca="true" t="shared" si="7" ref="Q8:Q17">O8+P8</f>
        <v>1080</v>
      </c>
      <c r="R8" s="16"/>
    </row>
    <row r="9" spans="2:18" ht="16.5">
      <c r="B9" s="11">
        <f t="shared" si="0"/>
        <v>0</v>
      </c>
      <c r="C9" s="11" t="s">
        <v>28</v>
      </c>
      <c r="D9" s="11" t="s">
        <v>29</v>
      </c>
      <c r="E9" s="11" t="s">
        <v>30</v>
      </c>
      <c r="F9" s="12">
        <v>28257</v>
      </c>
      <c r="G9" s="12" t="s">
        <v>31</v>
      </c>
      <c r="H9" s="13">
        <f ca="1" t="shared" si="1"/>
        <v>40</v>
      </c>
      <c r="I9" s="14">
        <v>35555</v>
      </c>
      <c r="J9" s="7">
        <f ca="1" t="shared" si="2"/>
        <v>20</v>
      </c>
      <c r="K9" s="7" t="s">
        <v>7</v>
      </c>
      <c r="L9" s="11">
        <f t="shared" si="3"/>
        <v>0</v>
      </c>
      <c r="M9" s="7">
        <v>48</v>
      </c>
      <c r="N9" s="11">
        <f t="shared" si="4"/>
        <v>0</v>
      </c>
      <c r="O9" s="15">
        <f t="shared" si="5"/>
        <v>960</v>
      </c>
      <c r="P9" s="15">
        <f t="shared" si="6"/>
        <v>0</v>
      </c>
      <c r="Q9" s="15">
        <f t="shared" si="7"/>
        <v>960</v>
      </c>
      <c r="R9" s="16"/>
    </row>
    <row r="10" spans="2:18" ht="16.5">
      <c r="B10" s="11">
        <f t="shared" si="0"/>
        <v>0</v>
      </c>
      <c r="C10" s="11" t="s">
        <v>32</v>
      </c>
      <c r="D10" s="11" t="s">
        <v>33</v>
      </c>
      <c r="E10" s="11" t="s">
        <v>34</v>
      </c>
      <c r="F10" s="12">
        <v>25702</v>
      </c>
      <c r="G10" s="12" t="s">
        <v>35</v>
      </c>
      <c r="H10" s="13">
        <f ca="1" t="shared" si="1"/>
        <v>47</v>
      </c>
      <c r="I10" s="14">
        <v>33666</v>
      </c>
      <c r="J10" s="7">
        <f ca="1" t="shared" si="2"/>
        <v>25</v>
      </c>
      <c r="K10" s="7" t="s">
        <v>5</v>
      </c>
      <c r="L10" s="11">
        <f t="shared" si="3"/>
        <v>0</v>
      </c>
      <c r="M10" s="7">
        <v>45</v>
      </c>
      <c r="N10" s="11">
        <f t="shared" si="4"/>
        <v>0</v>
      </c>
      <c r="O10" s="15">
        <f t="shared" si="5"/>
        <v>630</v>
      </c>
      <c r="P10" s="15">
        <f t="shared" si="6"/>
        <v>0</v>
      </c>
      <c r="Q10" s="15">
        <f t="shared" si="7"/>
        <v>630</v>
      </c>
      <c r="R10" s="16"/>
    </row>
    <row r="11" spans="2:18" ht="16.5">
      <c r="B11" s="11">
        <f t="shared" si="0"/>
        <v>0</v>
      </c>
      <c r="C11" s="11" t="s">
        <v>36</v>
      </c>
      <c r="D11" s="11" t="s">
        <v>37</v>
      </c>
      <c r="E11" s="11" t="s">
        <v>38</v>
      </c>
      <c r="F11" s="12">
        <v>24961</v>
      </c>
      <c r="G11" s="11" t="s">
        <v>31</v>
      </c>
      <c r="H11" s="13">
        <f ca="1" t="shared" si="1"/>
        <v>49</v>
      </c>
      <c r="I11" s="14">
        <v>35189</v>
      </c>
      <c r="J11" s="7">
        <f ca="1" t="shared" si="2"/>
        <v>21</v>
      </c>
      <c r="K11" s="7" t="s">
        <v>5</v>
      </c>
      <c r="L11" s="11">
        <f t="shared" si="3"/>
        <v>0</v>
      </c>
      <c r="M11" s="7">
        <v>40</v>
      </c>
      <c r="N11" s="11">
        <f t="shared" si="4"/>
        <v>0</v>
      </c>
      <c r="O11" s="15">
        <f t="shared" si="5"/>
        <v>560</v>
      </c>
      <c r="P11" s="15">
        <f t="shared" si="6"/>
        <v>0</v>
      </c>
      <c r="Q11" s="15">
        <f t="shared" si="7"/>
        <v>560</v>
      </c>
      <c r="R11" s="16"/>
    </row>
    <row r="12" spans="2:18" ht="16.5">
      <c r="B12" s="11">
        <f t="shared" si="0"/>
        <v>0</v>
      </c>
      <c r="C12" s="11" t="s">
        <v>39</v>
      </c>
      <c r="D12" s="11" t="s">
        <v>40</v>
      </c>
      <c r="E12" s="11" t="s">
        <v>41</v>
      </c>
      <c r="F12" s="17">
        <v>29422</v>
      </c>
      <c r="G12" s="11" t="s">
        <v>31</v>
      </c>
      <c r="H12" s="13">
        <f ca="1" t="shared" si="1"/>
        <v>37</v>
      </c>
      <c r="I12" s="14">
        <v>35190</v>
      </c>
      <c r="J12" s="7">
        <f ca="1" t="shared" si="2"/>
        <v>21</v>
      </c>
      <c r="K12" s="7" t="s">
        <v>3</v>
      </c>
      <c r="L12" s="11">
        <f t="shared" si="3"/>
        <v>0</v>
      </c>
      <c r="M12" s="7">
        <v>50</v>
      </c>
      <c r="N12" s="11">
        <f t="shared" si="4"/>
        <v>2</v>
      </c>
      <c r="O12" s="15">
        <f t="shared" si="5"/>
        <v>900</v>
      </c>
      <c r="P12" s="15">
        <f t="shared" si="6"/>
        <v>72</v>
      </c>
      <c r="Q12" s="15">
        <f t="shared" si="7"/>
        <v>972</v>
      </c>
      <c r="R12" s="16"/>
    </row>
    <row r="13" spans="2:18" ht="16.5">
      <c r="B13" s="11">
        <f t="shared" si="0"/>
        <v>0</v>
      </c>
      <c r="C13" s="11" t="s">
        <v>42</v>
      </c>
      <c r="D13" s="11" t="s">
        <v>43</v>
      </c>
      <c r="E13" s="11" t="s">
        <v>44</v>
      </c>
      <c r="F13" s="12">
        <v>31220</v>
      </c>
      <c r="G13" s="11" t="s">
        <v>45</v>
      </c>
      <c r="H13" s="13">
        <f ca="1" t="shared" si="1"/>
        <v>32</v>
      </c>
      <c r="I13" s="14">
        <v>33056</v>
      </c>
      <c r="J13" s="7">
        <f ca="1" t="shared" si="2"/>
        <v>27</v>
      </c>
      <c r="K13" s="7" t="s">
        <v>7</v>
      </c>
      <c r="L13" s="11">
        <f t="shared" si="3"/>
        <v>0</v>
      </c>
      <c r="M13" s="7">
        <v>49</v>
      </c>
      <c r="N13" s="11">
        <f t="shared" si="4"/>
        <v>1</v>
      </c>
      <c r="O13" s="15">
        <f t="shared" si="5"/>
        <v>980</v>
      </c>
      <c r="P13" s="15">
        <f t="shared" si="6"/>
        <v>40</v>
      </c>
      <c r="Q13" s="15">
        <f t="shared" si="7"/>
        <v>1020</v>
      </c>
      <c r="R13" s="16"/>
    </row>
    <row r="14" spans="2:18" ht="16.5">
      <c r="B14" s="11">
        <f t="shared" si="0"/>
        <v>0</v>
      </c>
      <c r="C14" s="11" t="s">
        <v>46</v>
      </c>
      <c r="D14" s="11" t="s">
        <v>47</v>
      </c>
      <c r="E14" s="11" t="s">
        <v>48</v>
      </c>
      <c r="F14" s="12">
        <v>25357</v>
      </c>
      <c r="G14" s="11" t="s">
        <v>27</v>
      </c>
      <c r="H14" s="13">
        <f ca="1" t="shared" si="1"/>
        <v>48</v>
      </c>
      <c r="I14" s="14">
        <v>31272</v>
      </c>
      <c r="J14" s="7">
        <f ca="1" t="shared" si="2"/>
        <v>32</v>
      </c>
      <c r="K14" s="7" t="s">
        <v>5</v>
      </c>
      <c r="L14" s="11">
        <f t="shared" si="3"/>
        <v>0</v>
      </c>
      <c r="M14" s="7">
        <v>54</v>
      </c>
      <c r="N14" s="11">
        <f t="shared" si="4"/>
        <v>6</v>
      </c>
      <c r="O14" s="15">
        <f t="shared" si="5"/>
        <v>756</v>
      </c>
      <c r="P14" s="15">
        <f t="shared" si="6"/>
        <v>168</v>
      </c>
      <c r="Q14" s="15">
        <f t="shared" si="7"/>
        <v>924</v>
      </c>
      <c r="R14" s="16"/>
    </row>
    <row r="15" spans="2:18" ht="16.5">
      <c r="B15" s="11">
        <f t="shared" si="0"/>
        <v>0</v>
      </c>
      <c r="C15" s="11" t="s">
        <v>49</v>
      </c>
      <c r="D15" s="11" t="s">
        <v>50</v>
      </c>
      <c r="E15" s="11" t="s">
        <v>51</v>
      </c>
      <c r="F15" s="12">
        <v>28551</v>
      </c>
      <c r="G15" s="11" t="s">
        <v>52</v>
      </c>
      <c r="H15" s="13">
        <f ca="1" t="shared" si="1"/>
        <v>39</v>
      </c>
      <c r="I15" s="14">
        <v>33534</v>
      </c>
      <c r="J15" s="7">
        <f ca="1" t="shared" si="2"/>
        <v>26</v>
      </c>
      <c r="K15" s="7" t="s">
        <v>3</v>
      </c>
      <c r="L15" s="11">
        <f t="shared" si="3"/>
        <v>0</v>
      </c>
      <c r="M15" s="7">
        <v>48</v>
      </c>
      <c r="N15" s="11">
        <f t="shared" si="4"/>
        <v>0</v>
      </c>
      <c r="O15" s="15">
        <f t="shared" si="5"/>
        <v>864</v>
      </c>
      <c r="P15" s="15">
        <f t="shared" si="6"/>
        <v>0</v>
      </c>
      <c r="Q15" s="15">
        <f t="shared" si="7"/>
        <v>864</v>
      </c>
      <c r="R15" s="16"/>
    </row>
    <row r="16" spans="2:18" ht="16.5">
      <c r="B16" s="11">
        <f t="shared" si="0"/>
        <v>0</v>
      </c>
      <c r="C16" s="11" t="s">
        <v>53</v>
      </c>
      <c r="D16" s="11" t="s">
        <v>54</v>
      </c>
      <c r="E16" s="11" t="s">
        <v>55</v>
      </c>
      <c r="F16" s="12">
        <v>25812</v>
      </c>
      <c r="G16" s="11" t="s">
        <v>52</v>
      </c>
      <c r="H16" s="13">
        <f ca="1" t="shared" si="1"/>
        <v>47</v>
      </c>
      <c r="I16" s="14">
        <v>33576</v>
      </c>
      <c r="J16" s="7">
        <f ca="1" t="shared" si="2"/>
        <v>26</v>
      </c>
      <c r="K16" s="7" t="s">
        <v>3</v>
      </c>
      <c r="L16" s="11">
        <f t="shared" si="3"/>
        <v>0</v>
      </c>
      <c r="M16" s="7">
        <v>60</v>
      </c>
      <c r="N16" s="11">
        <f t="shared" si="4"/>
        <v>12</v>
      </c>
      <c r="O16" s="15">
        <f t="shared" si="5"/>
        <v>1080</v>
      </c>
      <c r="P16" s="15">
        <f t="shared" si="6"/>
        <v>432</v>
      </c>
      <c r="Q16" s="15">
        <f t="shared" si="7"/>
        <v>1512</v>
      </c>
      <c r="R16" s="16"/>
    </row>
    <row r="17" spans="2:18" ht="16.5">
      <c r="B17" s="11">
        <f t="shared" si="0"/>
        <v>0</v>
      </c>
      <c r="C17" s="11" t="s">
        <v>56</v>
      </c>
      <c r="D17" s="11" t="s">
        <v>57</v>
      </c>
      <c r="E17" s="11" t="s">
        <v>58</v>
      </c>
      <c r="F17" s="12">
        <v>23458</v>
      </c>
      <c r="G17" s="12" t="s">
        <v>31</v>
      </c>
      <c r="H17" s="13">
        <f ca="1" t="shared" si="1"/>
        <v>53</v>
      </c>
      <c r="I17" s="14">
        <v>35584</v>
      </c>
      <c r="J17" s="7">
        <f ca="1" t="shared" si="2"/>
        <v>20</v>
      </c>
      <c r="K17" s="7" t="s">
        <v>7</v>
      </c>
      <c r="L17" s="11">
        <f t="shared" si="3"/>
        <v>0</v>
      </c>
      <c r="M17" s="7">
        <v>51</v>
      </c>
      <c r="N17" s="11">
        <f t="shared" si="4"/>
        <v>3</v>
      </c>
      <c r="O17" s="15">
        <f t="shared" si="5"/>
        <v>1020</v>
      </c>
      <c r="P17" s="15">
        <f t="shared" si="6"/>
        <v>120</v>
      </c>
      <c r="Q17" s="15">
        <f t="shared" si="7"/>
        <v>1140</v>
      </c>
      <c r="R17" s="16"/>
    </row>
  </sheetData>
  <sheetProtection selectLockedCells="1" selectUnlockedCells="1"/>
  <mergeCells count="4">
    <mergeCell ref="B2:D2"/>
    <mergeCell ref="F2:G2"/>
    <mergeCell ref="I2:J2"/>
    <mergeCell ref="F3:G3"/>
  </mergeCells>
  <dataValidations count="2">
    <dataValidation errorStyle="warning" type="list" operator="equal" allowBlank="1" showInputMessage="1" showErrorMessage="1" promptTitle="AYUDA" prompt="SOLO CAPTURA INFORMACION DEL LISTADO" errorTitle="AVISO" error="BURRO TE DIJE DE LA LISTA" sqref="G8:G17">
      <formula1>"GUADALAJARA,ZAPOPAN,TLAQUEPAQUE,TLAJOMULCO,TONALA"</formula1>
    </dataValidation>
    <dataValidation type="date" operator="lessThanOrEqual" allowBlank="1" showErrorMessage="1" sqref="I8:I17">
      <formula1>36161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7"/>
  <sheetViews>
    <sheetView tabSelected="1" zoomScale="140" zoomScaleNormal="140" workbookViewId="0" topLeftCell="L1">
      <selection activeCell="N9" sqref="N9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3.7109375" style="1" customWidth="1"/>
    <col min="4" max="5" width="11.421875" style="1" customWidth="1"/>
    <col min="6" max="6" width="19.140625" style="1" customWidth="1"/>
    <col min="7" max="7" width="17.00390625" style="1" customWidth="1"/>
    <col min="8" max="8" width="14.8515625" style="1" customWidth="1"/>
    <col min="9" max="9" width="14.421875" style="1" customWidth="1"/>
    <col min="10" max="10" width="15.140625" style="1" customWidth="1"/>
    <col min="11" max="11" width="14.8515625" style="1" customWidth="1"/>
    <col min="12" max="12" width="13.7109375" style="1" customWidth="1"/>
    <col min="13" max="13" width="13.140625" style="1" customWidth="1"/>
    <col min="14" max="14" width="11.421875" style="1" customWidth="1"/>
    <col min="15" max="15" width="13.28125" style="1" customWidth="1"/>
    <col min="16" max="16" width="14.140625" style="1" customWidth="1"/>
    <col min="17" max="16384" width="11.421875" style="1" customWidth="1"/>
  </cols>
  <sheetData>
    <row r="2" spans="2:13" ht="15.75">
      <c r="B2" s="2" t="s">
        <v>0</v>
      </c>
      <c r="C2" s="2"/>
      <c r="D2" s="2"/>
      <c r="F2" s="2" t="s">
        <v>1</v>
      </c>
      <c r="G2" s="2"/>
      <c r="I2" s="2" t="s">
        <v>2</v>
      </c>
      <c r="J2" s="2"/>
      <c r="L2" s="3"/>
      <c r="M2" s="3"/>
    </row>
    <row r="3" spans="2:13" ht="15.75">
      <c r="B3" s="4" t="s">
        <v>3</v>
      </c>
      <c r="C3" s="5" t="s">
        <v>4</v>
      </c>
      <c r="D3" s="6">
        <v>18</v>
      </c>
      <c r="F3" s="7">
        <v>48</v>
      </c>
      <c r="G3" s="7"/>
      <c r="I3" s="4" t="s">
        <v>3</v>
      </c>
      <c r="J3" s="8"/>
      <c r="L3" s="3"/>
      <c r="M3" s="3"/>
    </row>
    <row r="4" spans="2:13" ht="15.75">
      <c r="B4" s="4" t="s">
        <v>5</v>
      </c>
      <c r="C4" s="5" t="s">
        <v>6</v>
      </c>
      <c r="D4" s="6">
        <v>14</v>
      </c>
      <c r="I4" s="4" t="s">
        <v>5</v>
      </c>
      <c r="J4" s="8"/>
      <c r="L4" s="3"/>
      <c r="M4" s="3"/>
    </row>
    <row r="5" spans="2:13" ht="15.75">
      <c r="B5" s="4" t="s">
        <v>7</v>
      </c>
      <c r="C5" s="5" t="s">
        <v>8</v>
      </c>
      <c r="D5" s="6">
        <v>20</v>
      </c>
      <c r="I5" s="4" t="s">
        <v>7</v>
      </c>
      <c r="J5" s="8"/>
      <c r="L5" s="3"/>
      <c r="M5" s="3"/>
    </row>
    <row r="7" spans="2:18" ht="45" customHeight="1">
      <c r="B7" s="9" t="s">
        <v>9</v>
      </c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17</v>
      </c>
      <c r="K7" s="9" t="s">
        <v>18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10"/>
    </row>
    <row r="8" spans="2:18" ht="16.5">
      <c r="B8" s="11" t="str">
        <f aca="true" t="shared" si="0" ref="B8:B17">CONCATENATE(LEFT(C8,1),LEFT(D8,1),LEFT(E8,1))</f>
        <v>HCR</v>
      </c>
      <c r="C8" s="11" t="s">
        <v>24</v>
      </c>
      <c r="D8" s="11" t="s">
        <v>25</v>
      </c>
      <c r="E8" s="11" t="s">
        <v>26</v>
      </c>
      <c r="F8" s="12">
        <v>27626</v>
      </c>
      <c r="G8" s="12" t="s">
        <v>27</v>
      </c>
      <c r="H8" s="13">
        <f aca="true" ca="1" t="shared" si="1" ref="H8:H17">YEAR(TODAY())-YEAR(F8)</f>
        <v>42</v>
      </c>
      <c r="I8" s="14">
        <v>35431</v>
      </c>
      <c r="J8" s="7">
        <f aca="true" ca="1" t="shared" si="2" ref="J8:J17">YEAR(TODAY())-YEAR(I8)</f>
        <v>20</v>
      </c>
      <c r="K8" s="7" t="s">
        <v>3</v>
      </c>
      <c r="L8" s="11" t="str">
        <f aca="true" t="shared" si="3" ref="L8:L17">IF(K8="A",C$3,IF(K8="B",C$4,C$5))</f>
        <v>MATUTINO</v>
      </c>
      <c r="M8" s="7">
        <v>52</v>
      </c>
      <c r="N8" s="11">
        <f aca="true" t="shared" si="4" ref="N8:N17">IF(HT&gt;48,HT-48,0)</f>
        <v>4</v>
      </c>
      <c r="O8" s="15"/>
      <c r="P8" s="15"/>
      <c r="Q8" s="15"/>
      <c r="R8" s="16"/>
    </row>
    <row r="9" spans="2:18" ht="16.5">
      <c r="B9" s="11" t="str">
        <f t="shared" si="0"/>
        <v>JGS</v>
      </c>
      <c r="C9" s="11" t="s">
        <v>28</v>
      </c>
      <c r="D9" s="11" t="s">
        <v>29</v>
      </c>
      <c r="E9" s="11" t="s">
        <v>30</v>
      </c>
      <c r="F9" s="12">
        <v>28257</v>
      </c>
      <c r="G9" s="12" t="s">
        <v>31</v>
      </c>
      <c r="H9" s="13">
        <f ca="1" t="shared" si="1"/>
        <v>40</v>
      </c>
      <c r="I9" s="14">
        <v>35555</v>
      </c>
      <c r="J9" s="7">
        <f ca="1" t="shared" si="2"/>
        <v>20</v>
      </c>
      <c r="K9" s="7" t="s">
        <v>7</v>
      </c>
      <c r="L9" s="11" t="str">
        <f t="shared" si="3"/>
        <v>NOCTURNO</v>
      </c>
      <c r="M9" s="7">
        <v>48</v>
      </c>
      <c r="N9" s="11">
        <f t="shared" si="4"/>
        <v>0</v>
      </c>
      <c r="O9" s="15"/>
      <c r="P9" s="15"/>
      <c r="Q9" s="15"/>
      <c r="R9" s="16"/>
    </row>
    <row r="10" spans="2:18" ht="16.5">
      <c r="B10" s="11" t="str">
        <f t="shared" si="0"/>
        <v>IMR</v>
      </c>
      <c r="C10" s="11" t="s">
        <v>32</v>
      </c>
      <c r="D10" s="11" t="s">
        <v>33</v>
      </c>
      <c r="E10" s="11" t="s">
        <v>34</v>
      </c>
      <c r="F10" s="12">
        <v>25702</v>
      </c>
      <c r="G10" s="12" t="s">
        <v>35</v>
      </c>
      <c r="H10" s="13">
        <f ca="1" t="shared" si="1"/>
        <v>47</v>
      </c>
      <c r="I10" s="14">
        <v>33666</v>
      </c>
      <c r="J10" s="7">
        <f ca="1" t="shared" si="2"/>
        <v>25</v>
      </c>
      <c r="K10" s="7" t="s">
        <v>5</v>
      </c>
      <c r="L10" s="11" t="str">
        <f t="shared" si="3"/>
        <v>VESPERTINO</v>
      </c>
      <c r="M10" s="7">
        <v>45</v>
      </c>
      <c r="N10" s="11">
        <f t="shared" si="4"/>
        <v>0</v>
      </c>
      <c r="O10" s="15"/>
      <c r="P10" s="15"/>
      <c r="Q10" s="15"/>
      <c r="R10" s="16"/>
    </row>
    <row r="11" spans="2:18" ht="16.5">
      <c r="B11" s="11" t="str">
        <f t="shared" si="0"/>
        <v>DGP</v>
      </c>
      <c r="C11" s="11" t="s">
        <v>36</v>
      </c>
      <c r="D11" s="11" t="s">
        <v>37</v>
      </c>
      <c r="E11" s="11" t="s">
        <v>38</v>
      </c>
      <c r="F11" s="12">
        <v>24961</v>
      </c>
      <c r="G11" s="11" t="s">
        <v>31</v>
      </c>
      <c r="H11" s="13">
        <f ca="1" t="shared" si="1"/>
        <v>49</v>
      </c>
      <c r="I11" s="14">
        <v>35189</v>
      </c>
      <c r="J11" s="7">
        <f ca="1" t="shared" si="2"/>
        <v>21</v>
      </c>
      <c r="K11" s="7" t="s">
        <v>5</v>
      </c>
      <c r="L11" s="11" t="str">
        <f t="shared" si="3"/>
        <v>VESPERTINO</v>
      </c>
      <c r="M11" s="7">
        <v>40</v>
      </c>
      <c r="N11" s="11">
        <f t="shared" si="4"/>
        <v>0</v>
      </c>
      <c r="O11" s="15"/>
      <c r="P11" s="15"/>
      <c r="Q11" s="15"/>
      <c r="R11" s="16"/>
    </row>
    <row r="12" spans="2:18" ht="16.5">
      <c r="B12" s="11" t="str">
        <f t="shared" si="0"/>
        <v>MJD</v>
      </c>
      <c r="C12" s="11" t="s">
        <v>39</v>
      </c>
      <c r="D12" s="11" t="s">
        <v>40</v>
      </c>
      <c r="E12" s="11" t="s">
        <v>41</v>
      </c>
      <c r="F12" s="17">
        <v>29422</v>
      </c>
      <c r="G12" s="11" t="s">
        <v>31</v>
      </c>
      <c r="H12" s="13">
        <f ca="1" t="shared" si="1"/>
        <v>37</v>
      </c>
      <c r="I12" s="14">
        <v>35190</v>
      </c>
      <c r="J12" s="7">
        <f ca="1" t="shared" si="2"/>
        <v>21</v>
      </c>
      <c r="K12" s="7" t="s">
        <v>3</v>
      </c>
      <c r="L12" s="11" t="str">
        <f t="shared" si="3"/>
        <v>MATUTINO</v>
      </c>
      <c r="M12" s="7">
        <v>50</v>
      </c>
      <c r="N12" s="11">
        <f t="shared" si="4"/>
        <v>2</v>
      </c>
      <c r="O12" s="15"/>
      <c r="P12" s="15"/>
      <c r="Q12" s="15"/>
      <c r="R12" s="16"/>
    </row>
    <row r="13" spans="2:18" ht="16.5">
      <c r="B13" s="11" t="str">
        <f t="shared" si="0"/>
        <v>YSS</v>
      </c>
      <c r="C13" s="11" t="s">
        <v>42</v>
      </c>
      <c r="D13" s="11" t="s">
        <v>43</v>
      </c>
      <c r="E13" s="11" t="s">
        <v>44</v>
      </c>
      <c r="F13" s="12">
        <v>31220</v>
      </c>
      <c r="G13" s="11" t="s">
        <v>45</v>
      </c>
      <c r="H13" s="13">
        <f ca="1" t="shared" si="1"/>
        <v>32</v>
      </c>
      <c r="I13" s="14">
        <v>33056</v>
      </c>
      <c r="J13" s="7">
        <f ca="1" t="shared" si="2"/>
        <v>27</v>
      </c>
      <c r="K13" s="7" t="s">
        <v>7</v>
      </c>
      <c r="L13" s="11" t="str">
        <f t="shared" si="3"/>
        <v>NOCTURNO</v>
      </c>
      <c r="M13" s="7">
        <v>49</v>
      </c>
      <c r="N13" s="11">
        <f t="shared" si="4"/>
        <v>1</v>
      </c>
      <c r="O13" s="15"/>
      <c r="P13" s="15"/>
      <c r="Q13" s="15"/>
      <c r="R13" s="16"/>
    </row>
    <row r="14" spans="2:18" ht="16.5">
      <c r="B14" s="11" t="str">
        <f t="shared" si="0"/>
        <v>AMD</v>
      </c>
      <c r="C14" s="11" t="s">
        <v>46</v>
      </c>
      <c r="D14" s="11" t="s">
        <v>47</v>
      </c>
      <c r="E14" s="11" t="s">
        <v>48</v>
      </c>
      <c r="F14" s="12">
        <v>25357</v>
      </c>
      <c r="G14" s="11" t="s">
        <v>27</v>
      </c>
      <c r="H14" s="13">
        <f ca="1" t="shared" si="1"/>
        <v>48</v>
      </c>
      <c r="I14" s="14">
        <v>31272</v>
      </c>
      <c r="J14" s="7">
        <f ca="1" t="shared" si="2"/>
        <v>32</v>
      </c>
      <c r="K14" s="7" t="s">
        <v>5</v>
      </c>
      <c r="L14" s="11" t="str">
        <f t="shared" si="3"/>
        <v>VESPERTINO</v>
      </c>
      <c r="M14" s="7">
        <v>54</v>
      </c>
      <c r="N14" s="11">
        <f t="shared" si="4"/>
        <v>6</v>
      </c>
      <c r="O14" s="15"/>
      <c r="P14" s="15"/>
      <c r="Q14" s="15"/>
      <c r="R14" s="16"/>
    </row>
    <row r="15" spans="2:18" ht="16.5">
      <c r="B15" s="11" t="str">
        <f t="shared" si="0"/>
        <v>MBN</v>
      </c>
      <c r="C15" s="11" t="s">
        <v>49</v>
      </c>
      <c r="D15" s="11" t="s">
        <v>50</v>
      </c>
      <c r="E15" s="11" t="s">
        <v>51</v>
      </c>
      <c r="F15" s="12">
        <v>28551</v>
      </c>
      <c r="G15" s="11" t="s">
        <v>52</v>
      </c>
      <c r="H15" s="13">
        <f ca="1" t="shared" si="1"/>
        <v>39</v>
      </c>
      <c r="I15" s="14">
        <v>33534</v>
      </c>
      <c r="J15" s="7">
        <f ca="1" t="shared" si="2"/>
        <v>26</v>
      </c>
      <c r="K15" s="7" t="s">
        <v>3</v>
      </c>
      <c r="L15" s="11" t="str">
        <f t="shared" si="3"/>
        <v>MATUTINO</v>
      </c>
      <c r="M15" s="7">
        <v>48</v>
      </c>
      <c r="N15" s="11">
        <f t="shared" si="4"/>
        <v>0</v>
      </c>
      <c r="O15" s="15"/>
      <c r="P15" s="15"/>
      <c r="Q15" s="15"/>
      <c r="R15" s="16"/>
    </row>
    <row r="16" spans="2:18" ht="16.5">
      <c r="B16" s="11" t="str">
        <f t="shared" si="0"/>
        <v>VAG</v>
      </c>
      <c r="C16" s="11" t="s">
        <v>53</v>
      </c>
      <c r="D16" s="11" t="s">
        <v>54</v>
      </c>
      <c r="E16" s="11" t="s">
        <v>55</v>
      </c>
      <c r="F16" s="12">
        <v>25812</v>
      </c>
      <c r="G16" s="11" t="s">
        <v>52</v>
      </c>
      <c r="H16" s="13">
        <f ca="1" t="shared" si="1"/>
        <v>47</v>
      </c>
      <c r="I16" s="14">
        <v>33576</v>
      </c>
      <c r="J16" s="7">
        <f ca="1" t="shared" si="2"/>
        <v>26</v>
      </c>
      <c r="K16" s="7" t="s">
        <v>3</v>
      </c>
      <c r="L16" s="11" t="str">
        <f t="shared" si="3"/>
        <v>MATUTINO</v>
      </c>
      <c r="M16" s="7">
        <v>60</v>
      </c>
      <c r="N16" s="11">
        <f t="shared" si="4"/>
        <v>12</v>
      </c>
      <c r="O16" s="15"/>
      <c r="P16" s="15"/>
      <c r="Q16" s="15"/>
      <c r="R16" s="16"/>
    </row>
    <row r="17" spans="2:18" ht="16.5">
      <c r="B17" s="11" t="str">
        <f t="shared" si="0"/>
        <v>ODZ</v>
      </c>
      <c r="C17" s="11" t="s">
        <v>56</v>
      </c>
      <c r="D17" s="11" t="s">
        <v>57</v>
      </c>
      <c r="E17" s="11" t="s">
        <v>58</v>
      </c>
      <c r="F17" s="12">
        <v>23458</v>
      </c>
      <c r="G17" s="12" t="s">
        <v>31</v>
      </c>
      <c r="H17" s="13">
        <f ca="1" t="shared" si="1"/>
        <v>53</v>
      </c>
      <c r="I17" s="14">
        <v>35584</v>
      </c>
      <c r="J17" s="7">
        <f ca="1" t="shared" si="2"/>
        <v>20</v>
      </c>
      <c r="K17" s="7" t="s">
        <v>7</v>
      </c>
      <c r="L17" s="11" t="str">
        <f t="shared" si="3"/>
        <v>NOCTURNO</v>
      </c>
      <c r="M17" s="7">
        <v>51</v>
      </c>
      <c r="N17" s="11">
        <f t="shared" si="4"/>
        <v>3</v>
      </c>
      <c r="O17" s="15"/>
      <c r="P17" s="15"/>
      <c r="Q17" s="15"/>
      <c r="R17" s="16"/>
    </row>
  </sheetData>
  <sheetProtection selectLockedCells="1" selectUnlockedCells="1"/>
  <mergeCells count="4">
    <mergeCell ref="B2:D2"/>
    <mergeCell ref="F2:G2"/>
    <mergeCell ref="I2:J2"/>
    <mergeCell ref="F3:G3"/>
  </mergeCells>
  <dataValidations count="2">
    <dataValidation errorStyle="warning" type="list" operator="equal" allowBlank="1" showInputMessage="1" showErrorMessage="1" promptTitle="AYUDA" prompt="SOLO CAPTURA INFORMACION DEL LISTADO" errorTitle="AVISO" error="BURRO TE DIJE DE LA LISTA" sqref="G8:G17">
      <formula1>"GUADALAJARA,ZAPOPAN,TLAQUEPAQUE,TLAJOMULCO,TONALA"</formula1>
    </dataValidation>
    <dataValidation type="date" operator="lessThanOrEqual" allowBlank="1" showErrorMessage="1" sqref="I8:I17">
      <formula1>36161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2017-04-28T14:18:48Z</dcterms:modified>
  <cp:category/>
  <cp:version/>
  <cp:contentType/>
  <cp:contentStatus/>
  <cp:revision>1</cp:revision>
</cp:coreProperties>
</file>