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localSheetId="0" name="_xlnm_Print_Area" vbProcedure="false">NA()</definedName>
    <definedName function="false" hidden="false" localSheetId="0" name="_xlnm_Print_Titles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<sst xmlns="http://schemas.openxmlformats.org/spreadsheetml/2006/main" count="75" uniqueCount="62">
  <si>
    <t xml:space="preserve">FARMACIA BENAVIDES</t>
  </si>
  <si>
    <t xml:space="preserve">PUESTO</t>
  </si>
  <si>
    <t xml:space="preserve">SUELDO</t>
  </si>
  <si>
    <t xml:space="preserve">PERCEPCIONES</t>
  </si>
  <si>
    <t xml:space="preserve">HORAS JORNANDA</t>
  </si>
  <si>
    <t xml:space="preserve">DEDUCCIONES</t>
  </si>
  <si>
    <t xml:space="preserve">GERENTE</t>
  </si>
  <si>
    <t xml:space="preserve">PUNTUALIDAD</t>
  </si>
  <si>
    <t xml:space="preserve">IMSS</t>
  </si>
  <si>
    <t xml:space="preserve">CAJERO</t>
  </si>
  <si>
    <t xml:space="preserve">ASISTENCIA</t>
  </si>
  <si>
    <t xml:space="preserve">ISR</t>
  </si>
  <si>
    <t xml:space="preserve">MANTENIMIENTO</t>
  </si>
  <si>
    <t xml:space="preserve">ANTIGUEDAD</t>
  </si>
  <si>
    <t xml:space="preserve">CAJA DE AHORRO</t>
  </si>
  <si>
    <t xml:space="preserve">ALMACENISTA</t>
  </si>
  <si>
    <t xml:space="preserve">No.</t>
  </si>
  <si>
    <t xml:space="preserve">NOMBRE</t>
  </si>
  <si>
    <t xml:space="preserve">FECHA NACIMIENTO</t>
  </si>
  <si>
    <t xml:space="preserve">EDAD</t>
  </si>
  <si>
    <t xml:space="preserve">FECHA INGRESO</t>
  </si>
  <si>
    <t xml:space="preserve">HORAS TRABAJADOS</t>
  </si>
  <si>
    <t xml:space="preserve">HORAS EXTRAS</t>
  </si>
  <si>
    <t xml:space="preserve">SUELDO SEMANAL</t>
  </si>
  <si>
    <t xml:space="preserve">PAGO HORAS EXTRAS</t>
  </si>
  <si>
    <t xml:space="preserve">PAGO MENSUAL</t>
  </si>
  <si>
    <t xml:space="preserve">PAGO TOTAL</t>
  </si>
  <si>
    <t xml:space="preserve">Arredondo Muñoz Andrea Lizeth</t>
  </si>
  <si>
    <t xml:space="preserve">Enciso Pérez Christian Guadalupe</t>
  </si>
  <si>
    <t xml:space="preserve">GERNTE</t>
  </si>
  <si>
    <t xml:space="preserve">Escamilla Estrada Brandon Israel</t>
  </si>
  <si>
    <t xml:space="preserve">Escamilla Peña Jaqueline Alejandra</t>
  </si>
  <si>
    <t xml:space="preserve">Flores Botello Alejandra Carolina</t>
  </si>
  <si>
    <t xml:space="preserve">González Casillas Sony Estefany</t>
  </si>
  <si>
    <t xml:space="preserve">Ibarra Santana Luis Daniel</t>
  </si>
  <si>
    <t xml:space="preserve">Jiménez Herrera Cynthia Alejandra</t>
  </si>
  <si>
    <t xml:space="preserve">Ledon Zepeda Valeri Stephania</t>
  </si>
  <si>
    <t xml:space="preserve">López Pratt Francia Angélica</t>
  </si>
  <si>
    <t xml:space="preserve">Loreto Vargas Zaida Daniela</t>
  </si>
  <si>
    <t xml:space="preserve">Lozano Luce Aldhair Gibran</t>
  </si>
  <si>
    <t xml:space="preserve">Luna Rendón Octavio Uriel </t>
  </si>
  <si>
    <t xml:space="preserve">Mendoza Hernández Dallana Evayn</t>
  </si>
  <si>
    <t xml:space="preserve">Mora Venadero José de Jesús</t>
  </si>
  <si>
    <t xml:space="preserve">Mozqueda Valencia Carlos Daniel</t>
  </si>
  <si>
    <t xml:space="preserve">Núñez Palacios Luis Fernando</t>
  </si>
  <si>
    <t xml:space="preserve">Ochoa Flores Valeria Montserrat</t>
  </si>
  <si>
    <t xml:space="preserve">Ortega Díaz Jacelyn Estefany</t>
  </si>
  <si>
    <t xml:space="preserve">Paredes Sánchez Patricia Monserrat</t>
  </si>
  <si>
    <t xml:space="preserve">Pérez Álvarez Sergio Iván</t>
  </si>
  <si>
    <t xml:space="preserve">Ramírez Becerra Alan Eduardo</t>
  </si>
  <si>
    <t xml:space="preserve">Ramírez Gutiérrez Natalia</t>
  </si>
  <si>
    <t xml:space="preserve">Ramos Lara Jorge Alejandro</t>
  </si>
  <si>
    <t xml:space="preserve">Sánchez Campos Amairani Monserrat</t>
  </si>
  <si>
    <t xml:space="preserve">Sánchez Sandoval Carlos Ulises</t>
  </si>
  <si>
    <t xml:space="preserve">Solís Sánchez Mariana</t>
  </si>
  <si>
    <t xml:space="preserve">Suaste García Jhonatan Juan Carlos</t>
  </si>
  <si>
    <t xml:space="preserve">Torres Esparza Belén Guadalupe</t>
  </si>
  <si>
    <t xml:space="preserve">Valencia Ornelas Elías</t>
  </si>
  <si>
    <t xml:space="preserve">Velasco Gutiérrez Ernesto Rafael</t>
  </si>
  <si>
    <t xml:space="preserve">Velasco Ochoa Juan David</t>
  </si>
  <si>
    <t xml:space="preserve">Venegas Valle Roció Margarita</t>
  </si>
  <si>
    <t xml:space="preserve">Villalpando Salazar Claudia Andrea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</si>
</sst>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[$$]#,##0.00;[RED]\-[$$]#,##0.00"/>
    <numFmt numFmtId="167" formatCode="0%"/>
    <numFmt numFmtId="168" formatCode="#,##0"/>
    <numFmt numFmtId="169" formatCode="[$$-80A]#,##0.00;[RED]\-[$$-80A]#,##0.00"/>
  </numFmts>
  <fonts count="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URW Chancery L"/>
      <family val="0"/>
      <charset val="1"/>
    </font>
    <font>
      <i val="true"/>
      <sz val="18"/>
      <name val="URW Chancery L"/>
      <family val="0"/>
      <charset val="1"/>
    </font>
    <font>
      <sz val="18"/>
      <name val="URW Chancery 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CCCCCC"/>
      </patternFill>
    </fill>
    <fill>
      <patternFill patternType="solid">
        <fgColor rgb="FFCCCCCC"/>
        <bgColor rgb="FFDDDDDD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B4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36" zoomScaleNormal="36" zoomScalePageLayoutView="100" workbookViewId="0">
      <selection pane="topLeft" activeCell="E6" activeCellId="0" sqref="E6"/>
    </sheetView>
  </sheetViews>
  <sheetFormatPr defaultRowHeight="22.05"/>
  <cols>
    <col collapsed="false" hidden="false" max="1" min="1" style="1" width="11.3418367346939"/>
    <col collapsed="false" hidden="false" max="2" min="2" style="2" width="64.3928571428571"/>
    <col collapsed="false" hidden="false" max="3" min="3" style="2" width="37.2959183673469"/>
    <col collapsed="false" hidden="false" max="4" min="4" style="2" width="11.8163265306122"/>
    <col collapsed="false" hidden="false" max="5" min="5" style="2" width="30.734693877551"/>
    <col collapsed="false" hidden="false" max="6" min="6" style="2" width="27.2602040816327"/>
    <col collapsed="false" hidden="false" max="7" min="7" style="2" width="32.6581632653061"/>
    <col collapsed="false" hidden="false" max="8" min="8" style="2" width="22.6224489795918"/>
    <col collapsed="false" hidden="false" max="9" min="9" style="2" width="38.0663265306122"/>
    <col collapsed="false" hidden="false" max="10" min="10" style="2" width="30.5102040816327"/>
    <col collapsed="false" hidden="false" max="11" min="11" style="2" width="34.5918367346939"/>
    <col collapsed="false" hidden="false" max="12" min="12" style="2" width="40.2295918367347"/>
    <col collapsed="false" hidden="false" max="13" min="13" style="2" width="29.5714285714286"/>
    <col collapsed="false" hidden="false" max="14" min="14" style="2" width="27.2602040816327"/>
    <col collapsed="false" hidden="false" max="15" min="15" style="2" width="23.0102040816327"/>
    <col collapsed="false" hidden="false" max="16" min="16" style="2" width="25.7091836734694"/>
    <col collapsed="false" hidden="false" max="18" min="17" style="2" width="16.8367346938776"/>
    <col collapsed="false" hidden="false" max="19" min="19" style="2" width="32.2704081632653"/>
    <col collapsed="false" hidden="false" max="20" min="20" style="2" width="23.3979591836735"/>
    <col collapsed="false" hidden="false" max="258" min="21" style="2" width="10.9336734693878"/>
    <col collapsed="false" hidden="false" max="1025" min="259" style="1" width="10.9336734693878"/>
  </cols>
  <sheetData>
    <row r="1" customFormat="false" ht="29.7" hidden="false" customHeight="true" outlineLevel="0" collapsed="false">
      <c r="A1" s="3"/>
      <c r="B1" s="4"/>
      <c r="K1" s="5"/>
    </row>
    <row r="2" customFormat="false" ht="29.7" hidden="false" customHeight="true" outlineLevel="0" collapsed="false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7" t="n">
        <f aca="true">TODAY()</f>
        <v>42790</v>
      </c>
    </row>
    <row r="3" customFormat="false" ht="29.7" hidden="false" customHeight="true" outlineLevel="0" collapsed="false">
      <c r="A3" s="3"/>
      <c r="B3" s="4"/>
      <c r="K3" s="5"/>
    </row>
    <row r="4" customFormat="false" ht="29.7" hidden="false" customHeight="true" outlineLevel="0" collapsed="false">
      <c r="A4" s="3"/>
      <c r="B4" s="4"/>
    </row>
    <row r="5" customFormat="false" ht="29.7" hidden="false" customHeight="true" outlineLevel="0" collapsed="false">
      <c r="A5" s="3"/>
      <c r="B5" s="8" t="s">
        <v>1</v>
      </c>
      <c r="C5" s="8" t="s">
        <v>2</v>
      </c>
      <c r="F5" s="8" t="s">
        <v>3</v>
      </c>
      <c r="G5" s="8"/>
      <c r="I5" s="8" t="s">
        <v>4</v>
      </c>
      <c r="J5" s="8" t="s">
        <v>5</v>
      </c>
      <c r="K5" s="8"/>
    </row>
    <row r="6" customFormat="false" ht="29.7" hidden="false" customHeight="true" outlineLevel="0" collapsed="false">
      <c r="A6" s="3"/>
      <c r="B6" s="9" t="s">
        <v>6</v>
      </c>
      <c r="C6" s="10" t="n">
        <v>15000</v>
      </c>
      <c r="F6" s="9" t="s">
        <v>7</v>
      </c>
      <c r="G6" s="11" t="n">
        <v>0.05</v>
      </c>
      <c r="I6" s="12" t="n">
        <f aca="false">48</f>
        <v>48</v>
      </c>
      <c r="J6" s="9" t="s">
        <v>8</v>
      </c>
      <c r="K6" s="11" t="n">
        <f aca="false">3%</f>
        <v>0.03</v>
      </c>
    </row>
    <row r="7" customFormat="false" ht="29.7" hidden="false" customHeight="true" outlineLevel="0" collapsed="false">
      <c r="A7" s="3"/>
      <c r="B7" s="9" t="s">
        <v>9</v>
      </c>
      <c r="C7" s="10" t="n">
        <v>8000</v>
      </c>
      <c r="F7" s="9" t="s">
        <v>10</v>
      </c>
      <c r="G7" s="11" t="n">
        <v>0.03</v>
      </c>
      <c r="J7" s="9" t="s">
        <v>11</v>
      </c>
      <c r="K7" s="11" t="n">
        <f aca="false">0.02</f>
        <v>0.02</v>
      </c>
    </row>
    <row r="8" customFormat="false" ht="29.7" hidden="false" customHeight="true" outlineLevel="0" collapsed="false">
      <c r="A8" s="3"/>
      <c r="B8" s="9" t="s">
        <v>12</v>
      </c>
      <c r="C8" s="10" t="n">
        <v>5000</v>
      </c>
      <c r="F8" s="9" t="s">
        <v>13</v>
      </c>
      <c r="G8" s="11" t="n">
        <v>0.01</v>
      </c>
      <c r="J8" s="9" t="s">
        <v>14</v>
      </c>
      <c r="K8" s="11" t="n">
        <f aca="false">0.05</f>
        <v>0.05</v>
      </c>
    </row>
    <row r="9" customFormat="false" ht="29.7" hidden="false" customHeight="true" outlineLevel="0" collapsed="false">
      <c r="A9" s="3"/>
      <c r="B9" s="9" t="s">
        <v>15</v>
      </c>
      <c r="C9" s="10" t="n">
        <v>4500</v>
      </c>
    </row>
    <row r="10" customFormat="false" ht="29.7" hidden="false" customHeight="true" outlineLevel="0" collapsed="false">
      <c r="A10" s="3"/>
      <c r="B10" s="4"/>
      <c r="C10" s="13"/>
    </row>
    <row r="11" customFormat="false" ht="29.7" hidden="false" customHeight="true" outlineLevel="0" collapsed="false">
      <c r="A11" s="3"/>
      <c r="B11" s="4"/>
      <c r="C11" s="13"/>
    </row>
    <row r="12" customFormat="false" ht="29.7" hidden="false" customHeight="true" outlineLevel="0" collapsed="false">
      <c r="A12" s="3"/>
      <c r="B12" s="4"/>
      <c r="C12" s="13"/>
    </row>
    <row r="13" customFormat="false" ht="29.7" hidden="false" customHeight="true" outlineLevel="0" collapsed="false">
      <c r="A13" s="14" t="s">
        <v>16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13</v>
      </c>
      <c r="G13" s="8" t="s">
        <v>1</v>
      </c>
      <c r="H13" s="8" t="s">
        <v>2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25</v>
      </c>
      <c r="N13" s="8" t="s">
        <v>7</v>
      </c>
      <c r="O13" s="8" t="s">
        <v>10</v>
      </c>
      <c r="P13" s="8" t="s">
        <v>13</v>
      </c>
      <c r="Q13" s="8" t="s">
        <v>8</v>
      </c>
      <c r="R13" s="8" t="s">
        <v>11</v>
      </c>
      <c r="S13" s="8" t="s">
        <v>14</v>
      </c>
      <c r="T13" s="8" t="s">
        <v>26</v>
      </c>
      <c r="IY13" s="2"/>
      <c r="IZ13" s="2"/>
      <c r="JA13" s="2"/>
      <c r="JB13" s="2"/>
    </row>
    <row r="14" customFormat="false" ht="29.7" hidden="false" customHeight="true" outlineLevel="0" collapsed="false">
      <c r="A14" s="14" t="n">
        <v>1</v>
      </c>
      <c r="B14" s="9" t="s">
        <v>27</v>
      </c>
      <c r="C14" s="15" t="n">
        <v>23879</v>
      </c>
      <c r="D14" s="16" t="n">
        <f aca="false">YEAR(K2)-YEAR(C14)</f>
        <v>52</v>
      </c>
      <c r="E14" s="15" t="n">
        <v>40683</v>
      </c>
      <c r="F14" s="16" t="n">
        <f aca="true">YEAR(TODAY())-YEAR(E14)</f>
        <v>6</v>
      </c>
      <c r="G14" s="16" t="s">
        <v>9</v>
      </c>
      <c r="H14" s="17" t="n">
        <v>8000</v>
      </c>
      <c r="I14" s="16" t="n">
        <v>48</v>
      </c>
      <c r="J14" s="16" t="n">
        <f aca="false">I6-I14</f>
        <v>0</v>
      </c>
      <c r="K14" s="10" t="n">
        <f aca="false">H14/4</f>
        <v>2000</v>
      </c>
      <c r="L14" s="10" t="n">
        <f aca="false">K14/48*0</f>
        <v>0</v>
      </c>
      <c r="M14" s="10" t="n">
        <f aca="false">H14+L14</f>
        <v>8000</v>
      </c>
      <c r="N14" s="10" t="n">
        <f aca="false">M14*G6</f>
        <v>400</v>
      </c>
      <c r="O14" s="10" t="n">
        <f aca="false">M14*G7</f>
        <v>240</v>
      </c>
      <c r="P14" s="10" t="n">
        <f aca="false">M14*G8</f>
        <v>80</v>
      </c>
      <c r="Q14" s="10" t="n">
        <f aca="false">M14*K6</f>
        <v>240</v>
      </c>
      <c r="R14" s="10" t="n">
        <f aca="false">M14*K7</f>
        <v>160</v>
      </c>
      <c r="S14" s="10" t="n">
        <f aca="false">M14*K8</f>
        <v>400</v>
      </c>
      <c r="T14" s="10" t="n">
        <f aca="false">M14+N14+O14+P14-Q14-R14-S14</f>
        <v>7920</v>
      </c>
    </row>
    <row r="15" customFormat="false" ht="29.7" hidden="false" customHeight="true" outlineLevel="0" collapsed="false">
      <c r="A15" s="14" t="n">
        <v>2</v>
      </c>
      <c r="B15" s="9" t="s">
        <v>28</v>
      </c>
      <c r="C15" s="15" t="n">
        <v>25800</v>
      </c>
      <c r="D15" s="16" t="n">
        <f aca="false">YEAR(K2)-YEAR(C15)</f>
        <v>47</v>
      </c>
      <c r="E15" s="15" t="n">
        <v>41136</v>
      </c>
      <c r="F15" s="16" t="n">
        <f aca="true">YEAR(TODAY())-YEAR(E15)</f>
        <v>5</v>
      </c>
      <c r="G15" s="16" t="s">
        <v>29</v>
      </c>
      <c r="H15" s="17" t="n">
        <v>15000</v>
      </c>
      <c r="I15" s="16" t="n">
        <v>56</v>
      </c>
      <c r="J15" s="16" t="n">
        <f aca="false">I15-I6</f>
        <v>8</v>
      </c>
      <c r="K15" s="10" t="n">
        <f aca="false">H15/4</f>
        <v>3750</v>
      </c>
      <c r="L15" s="10" t="n">
        <f aca="false">K15/48*J15*2</f>
        <v>1250</v>
      </c>
      <c r="M15" s="10" t="n">
        <f aca="false">H15+L15</f>
        <v>16250</v>
      </c>
      <c r="N15" s="10" t="n">
        <f aca="false">M15*G6</f>
        <v>812.5</v>
      </c>
      <c r="O15" s="10" t="n">
        <f aca="false">M15*G7</f>
        <v>487.5</v>
      </c>
      <c r="P15" s="10" t="n">
        <f aca="false">M15*G8</f>
        <v>162.5</v>
      </c>
      <c r="Q15" s="10" t="n">
        <f aca="false">M15*K6</f>
        <v>487.5</v>
      </c>
      <c r="R15" s="10" t="n">
        <f aca="false">M15*K7</f>
        <v>325</v>
      </c>
      <c r="S15" s="10" t="n">
        <f aca="false">M15*K8</f>
        <v>812.5</v>
      </c>
      <c r="T15" s="10" t="n">
        <f aca="false">M15+N15+O15+P15-Q15-R15-S15</f>
        <v>16087.5</v>
      </c>
    </row>
    <row r="16" customFormat="false" ht="29.7" hidden="false" customHeight="true" outlineLevel="0" collapsed="false">
      <c r="A16" s="14" t="n">
        <v>3</v>
      </c>
      <c r="B16" s="9" t="s">
        <v>30</v>
      </c>
      <c r="C16" s="15" t="n">
        <v>25296</v>
      </c>
      <c r="D16" s="16" t="n">
        <f aca="false">YEAR(K2)-YEAR(C16)</f>
        <v>48</v>
      </c>
      <c r="E16" s="15" t="n">
        <v>41347</v>
      </c>
      <c r="F16" s="16" t="n">
        <f aca="true">YEAR(TODAY())-YEAR(E16)</f>
        <v>4</v>
      </c>
      <c r="G16" s="16" t="s">
        <v>12</v>
      </c>
      <c r="H16" s="17" t="n">
        <v>5000</v>
      </c>
      <c r="I16" s="16" t="n">
        <v>60</v>
      </c>
      <c r="J16" s="16" t="n">
        <f aca="false">I16-I6</f>
        <v>12</v>
      </c>
      <c r="K16" s="10" t="n">
        <f aca="false">H16/4</f>
        <v>1250</v>
      </c>
      <c r="L16" s="10" t="n">
        <f aca="false">K16/48*J16*2</f>
        <v>625</v>
      </c>
      <c r="M16" s="10" t="n">
        <f aca="false">H16+L16</f>
        <v>5625</v>
      </c>
      <c r="N16" s="10" t="n">
        <f aca="false">M16*G6</f>
        <v>281.25</v>
      </c>
      <c r="O16" s="10" t="n">
        <f aca="false">M16*G7</f>
        <v>168.75</v>
      </c>
      <c r="P16" s="10" t="n">
        <f aca="false">M16*G8</f>
        <v>56.25</v>
      </c>
      <c r="Q16" s="10" t="n">
        <f aca="false">M16*K6</f>
        <v>168.75</v>
      </c>
      <c r="R16" s="10" t="n">
        <f aca="false">M16*K7</f>
        <v>112.5</v>
      </c>
      <c r="S16" s="10" t="n">
        <f aca="false">M16*K8</f>
        <v>281.25</v>
      </c>
      <c r="T16" s="10" t="n">
        <f aca="false">M16+N16+O16+P16-Q16-R16-S16</f>
        <v>5568.75</v>
      </c>
    </row>
    <row r="17" customFormat="false" ht="29.7" hidden="false" customHeight="true" outlineLevel="0" collapsed="false">
      <c r="A17" s="14" t="n">
        <v>4</v>
      </c>
      <c r="B17" s="9" t="s">
        <v>31</v>
      </c>
      <c r="C17" s="15" t="n">
        <v>32123</v>
      </c>
      <c r="D17" s="16" t="n">
        <f aca="false">YEAR(K2)-YEAR(C17)</f>
        <v>30</v>
      </c>
      <c r="E17" s="15" t="n">
        <v>40624</v>
      </c>
      <c r="F17" s="16" t="n">
        <f aca="true">YEAR(TODAY())-YEAR(E17)</f>
        <v>6</v>
      </c>
      <c r="G17" s="16" t="s">
        <v>15</v>
      </c>
      <c r="H17" s="17" t="n">
        <v>4500</v>
      </c>
      <c r="I17" s="16" t="n">
        <v>70</v>
      </c>
      <c r="J17" s="18" t="n">
        <f aca="false">I17-I6</f>
        <v>22</v>
      </c>
      <c r="K17" s="10" t="n">
        <f aca="false">H17/4</f>
        <v>1125</v>
      </c>
      <c r="L17" s="10" t="n">
        <f aca="false">K17/48*J17*2</f>
        <v>1031.25</v>
      </c>
      <c r="M17" s="10" t="n">
        <f aca="false">H17+L17</f>
        <v>5531.25</v>
      </c>
      <c r="N17" s="10" t="n">
        <f aca="false">M17*G6</f>
        <v>276.5625</v>
      </c>
      <c r="O17" s="10" t="n">
        <f aca="false">M17*G7</f>
        <v>165.9375</v>
      </c>
      <c r="P17" s="10" t="n">
        <f aca="false">M17*G8</f>
        <v>55.3125</v>
      </c>
      <c r="Q17" s="10" t="n">
        <f aca="false">M17*K6</f>
        <v>165.9375</v>
      </c>
      <c r="R17" s="10" t="n">
        <f aca="false">M17*K7</f>
        <v>110.625</v>
      </c>
      <c r="S17" s="10" t="n">
        <f aca="false">M17*K8</f>
        <v>276.5625</v>
      </c>
      <c r="T17" s="10" t="n">
        <f aca="false">M17+N17+O17+P17-Q17-R17-S17</f>
        <v>5475.9375</v>
      </c>
    </row>
    <row r="18" customFormat="false" ht="29.7" hidden="false" customHeight="true" outlineLevel="0" collapsed="false">
      <c r="A18" s="14" t="n">
        <v>5</v>
      </c>
      <c r="B18" s="9" t="s">
        <v>32</v>
      </c>
      <c r="C18" s="15" t="n">
        <v>23458</v>
      </c>
      <c r="D18" s="16" t="n">
        <f aca="false">YEAR(K2)-YEAR(C18)</f>
        <v>53</v>
      </c>
      <c r="E18" s="15" t="n">
        <v>40963</v>
      </c>
      <c r="F18" s="16" t="n">
        <f aca="true">YEAR(TODAY())-YEAR(E18)</f>
        <v>5</v>
      </c>
      <c r="G18" s="16" t="s">
        <v>15</v>
      </c>
      <c r="H18" s="17" t="n">
        <v>4500</v>
      </c>
      <c r="I18" s="16" t="n">
        <v>70</v>
      </c>
      <c r="J18" s="18" t="n">
        <f aca="false">I18-I6</f>
        <v>22</v>
      </c>
      <c r="K18" s="10" t="n">
        <f aca="false">H18/4</f>
        <v>1125</v>
      </c>
      <c r="L18" s="10" t="n">
        <f aca="false">K18/48*J18*2</f>
        <v>1031.25</v>
      </c>
      <c r="M18" s="10" t="n">
        <f aca="false">H18+L18</f>
        <v>5531.25</v>
      </c>
      <c r="N18" s="10" t="n">
        <f aca="false">M18*G6</f>
        <v>276.5625</v>
      </c>
      <c r="O18" s="10" t="n">
        <f aca="false">M18*G7</f>
        <v>165.9375</v>
      </c>
      <c r="P18" s="10" t="n">
        <f aca="false">M18*G8</f>
        <v>55.3125</v>
      </c>
      <c r="Q18" s="10" t="n">
        <f aca="false">M18*K6</f>
        <v>165.9375</v>
      </c>
      <c r="R18" s="10" t="n">
        <f aca="false">M18*K7</f>
        <v>110.625</v>
      </c>
      <c r="S18" s="10" t="n">
        <f aca="false">M18*K8</f>
        <v>276.5625</v>
      </c>
      <c r="T18" s="10" t="n">
        <f aca="false">M18+N18+O18+P18-Q18-R18-S18</f>
        <v>5475.9375</v>
      </c>
    </row>
    <row r="19" customFormat="false" ht="29.7" hidden="false" customHeight="true" outlineLevel="0" collapsed="false">
      <c r="A19" s="14" t="n">
        <v>6</v>
      </c>
      <c r="B19" s="9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customFormat="false" ht="29.7" hidden="false" customHeight="true" outlineLevel="0" collapsed="false">
      <c r="A20" s="14" t="n">
        <v>7</v>
      </c>
      <c r="B20" s="9" t="s">
        <v>34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customFormat="false" ht="29.7" hidden="false" customHeight="true" outlineLevel="0" collapsed="false">
      <c r="A21" s="14" t="n">
        <v>8</v>
      </c>
      <c r="B21" s="9" t="s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customFormat="false" ht="29.7" hidden="false" customHeight="true" outlineLevel="0" collapsed="false">
      <c r="A22" s="14" t="n">
        <v>9</v>
      </c>
      <c r="B22" s="9" t="s">
        <v>36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customFormat="false" ht="29.7" hidden="false" customHeight="true" outlineLevel="0" collapsed="false">
      <c r="A23" s="14" t="n">
        <v>10</v>
      </c>
      <c r="B23" s="9" t="s">
        <v>37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customFormat="false" ht="29.7" hidden="false" customHeight="true" outlineLevel="0" collapsed="false">
      <c r="A24" s="14" t="n">
        <v>11</v>
      </c>
      <c r="B24" s="9" t="s">
        <v>38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customFormat="false" ht="29.7" hidden="false" customHeight="true" outlineLevel="0" collapsed="false">
      <c r="A25" s="14" t="n">
        <v>12</v>
      </c>
      <c r="B25" s="9" t="s">
        <v>39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customFormat="false" ht="29.7" hidden="false" customHeight="true" outlineLevel="0" collapsed="false">
      <c r="A26" s="14" t="n">
        <v>13</v>
      </c>
      <c r="B26" s="9" t="s">
        <v>40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customFormat="false" ht="29.7" hidden="false" customHeight="true" outlineLevel="0" collapsed="false">
      <c r="A27" s="14" t="n">
        <v>14</v>
      </c>
      <c r="B27" s="9" t="s">
        <v>41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customFormat="false" ht="29.7" hidden="false" customHeight="true" outlineLevel="0" collapsed="false">
      <c r="A28" s="14" t="n">
        <v>15</v>
      </c>
      <c r="B28" s="9" t="s">
        <v>42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customFormat="false" ht="29.7" hidden="false" customHeight="true" outlineLevel="0" collapsed="false">
      <c r="A29" s="14" t="n">
        <v>16</v>
      </c>
      <c r="B29" s="9" t="s">
        <v>43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customFormat="false" ht="29.7" hidden="false" customHeight="true" outlineLevel="0" collapsed="false">
      <c r="A30" s="14" t="n">
        <v>17</v>
      </c>
      <c r="B30" s="9" t="s">
        <v>44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customFormat="false" ht="29.7" hidden="false" customHeight="true" outlineLevel="0" collapsed="false">
      <c r="A31" s="14" t="n">
        <v>18</v>
      </c>
      <c r="B31" s="9" t="s">
        <v>45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customFormat="false" ht="29.7" hidden="false" customHeight="true" outlineLevel="0" collapsed="false">
      <c r="A32" s="14" t="n">
        <v>19</v>
      </c>
      <c r="B32" s="9" t="s">
        <v>46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customFormat="false" ht="29.7" hidden="false" customHeight="true" outlineLevel="0" collapsed="false">
      <c r="A33" s="14" t="n">
        <v>20</v>
      </c>
      <c r="B33" s="9" t="s">
        <v>47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customFormat="false" ht="29.7" hidden="false" customHeight="true" outlineLevel="0" collapsed="false">
      <c r="A34" s="14" t="n">
        <v>21</v>
      </c>
      <c r="B34" s="9" t="s">
        <v>48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customFormat="false" ht="29.7" hidden="false" customHeight="true" outlineLevel="0" collapsed="false">
      <c r="A35" s="14" t="n">
        <v>22</v>
      </c>
      <c r="B35" s="9" t="s">
        <v>49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customFormat="false" ht="29.7" hidden="false" customHeight="true" outlineLevel="0" collapsed="false">
      <c r="A36" s="14" t="n">
        <v>23</v>
      </c>
      <c r="B36" s="9" t="s">
        <v>50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customFormat="false" ht="29.7" hidden="false" customHeight="true" outlineLevel="0" collapsed="false">
      <c r="A37" s="14" t="n">
        <v>24</v>
      </c>
      <c r="B37" s="9" t="s">
        <v>51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customFormat="false" ht="29.7" hidden="false" customHeight="true" outlineLevel="0" collapsed="false">
      <c r="A38" s="14" t="n">
        <v>25</v>
      </c>
      <c r="B38" s="9" t="s">
        <v>52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customFormat="false" ht="29.7" hidden="false" customHeight="true" outlineLevel="0" collapsed="false">
      <c r="A39" s="14" t="n">
        <v>26</v>
      </c>
      <c r="B39" s="9" t="s">
        <v>53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customFormat="false" ht="29.7" hidden="false" customHeight="true" outlineLevel="0" collapsed="false">
      <c r="A40" s="14" t="n">
        <v>27</v>
      </c>
      <c r="B40" s="9" t="s">
        <v>54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customFormat="false" ht="29.7" hidden="false" customHeight="true" outlineLevel="0" collapsed="false">
      <c r="A41" s="14" t="n">
        <v>28</v>
      </c>
      <c r="B41" s="9" t="s">
        <v>55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customFormat="false" ht="29.7" hidden="false" customHeight="true" outlineLevel="0" collapsed="false">
      <c r="A42" s="14" t="n">
        <v>29</v>
      </c>
      <c r="B42" s="9" t="s">
        <v>56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customFormat="false" ht="29.7" hidden="false" customHeight="true" outlineLevel="0" collapsed="false">
      <c r="A43" s="14" t="n">
        <v>30</v>
      </c>
      <c r="B43" s="9" t="s">
        <v>57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customFormat="false" ht="29.7" hidden="false" customHeight="true" outlineLevel="0" collapsed="false">
      <c r="A44" s="14" t="n">
        <v>31</v>
      </c>
      <c r="B44" s="9" t="s">
        <v>58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customFormat="false" ht="29.7" hidden="false" customHeight="true" outlineLevel="0" collapsed="false">
      <c r="A45" s="14" t="n">
        <v>32</v>
      </c>
      <c r="B45" s="9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customFormat="false" ht="29.7" hidden="false" customHeight="true" outlineLevel="0" collapsed="false">
      <c r="A46" s="14" t="n">
        <v>33</v>
      </c>
      <c r="B46" s="9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customFormat="false" ht="29.7" hidden="false" customHeight="true" outlineLevel="0" collapsed="false">
      <c r="A47" s="14" t="n">
        <v>34</v>
      </c>
      <c r="B47" s="9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</sheetData>
  <mergeCells count="3">
    <mergeCell ref="A2:J2"/>
    <mergeCell ref="F5:G5"/>
    <mergeCell ref="J5:K5"/>
  </mergeCells>
  <conditionalFormatting sqref="I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7">
    <cfRule type="colorScale" priority="3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true" verticalCentered="false"/>
  <pageMargins left="0.118055555555556" right="0.118055555555556" top="0.157638888888889" bottom="0.157638888888889" header="0.511805555555555" footer="0.511805555555555"/>
  <pageSetup paperSize="75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LibreOffice/5.2.1.2$Linux_x86 LibreOffice_project/20m0$Build-2</Application>
  <Company>Municipio de GDL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2007-03-28T19:08:46Z</dcterms:created>
  <dc:creator>usuario6</dc:creator>
  <dc:description/>
  <dc:language>es-MX</dc:language>
  <cp:lastModifiedBy/>
  <cp:lastPrinted>2013-09-04T06:50:17Z</cp:lastPrinted>
  <dcterms:modified xsi:type="dcterms:W3CDTF">2017-02-24T09:24:08Z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Municipio de GDL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